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Dumford\Documents\Avails\"/>
    </mc:Choice>
  </mc:AlternateContent>
  <xr:revisionPtr revIDLastSave="0" documentId="8_{B707003B-D663-4EA5-8211-0189F7F65C43}" xr6:coauthVersionLast="47" xr6:coauthVersionMax="47" xr10:uidLastSave="{00000000-0000-0000-0000-000000000000}"/>
  <bookViews>
    <workbookView xWindow="-28920" yWindow="1530" windowWidth="29040" windowHeight="15720" xr2:uid="{C49B7CE2-67E2-47E4-B859-ED3BB24B64AA}"/>
  </bookViews>
  <sheets>
    <sheet name="9.9.26" sheetId="1" r:id="rId1"/>
  </sheets>
  <definedNames>
    <definedName name="_xlnm._FilterDatabase" localSheetId="0" hidden="1">'9.9.26'!$A$6:$K$194</definedName>
    <definedName name="_xlnm.Print_Area" localSheetId="0">'9.9.26'!$A$1:$L$194</definedName>
    <definedName name="_xlnm.Print_Titles" localSheetId="0">'9.9.26'!$6:$6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64" i="1" l="1"/>
  <c r="K98" i="1"/>
  <c r="G176" i="1"/>
  <c r="G180" i="1"/>
  <c r="K62" i="1"/>
  <c r="G72" i="1"/>
  <c r="H116" i="1"/>
  <c r="L68" i="1"/>
  <c r="H164" i="1"/>
  <c r="G166" i="1"/>
  <c r="G165" i="1"/>
  <c r="G47" i="1"/>
  <c r="G46" i="1"/>
  <c r="G25" i="1"/>
  <c r="G24" i="1"/>
  <c r="G23" i="1"/>
  <c r="G16" i="1" l="1"/>
  <c r="G14" i="1"/>
  <c r="H128" i="1" l="1"/>
  <c r="I173" i="1"/>
  <c r="G159" i="1"/>
  <c r="G62" i="1"/>
  <c r="K8" i="1"/>
  <c r="G167" i="1" l="1"/>
  <c r="I179" i="1"/>
  <c r="I101" i="1"/>
  <c r="I18" i="1" l="1"/>
  <c r="G71" i="1"/>
  <c r="G15" i="1"/>
  <c r="G13" i="1"/>
  <c r="G19" i="1"/>
  <c r="G112" i="1"/>
  <c r="G18" i="1"/>
  <c r="G113" i="1"/>
  <c r="G104" i="1"/>
  <c r="G99" i="1"/>
  <c r="G8" i="1"/>
  <c r="G9" i="1"/>
  <c r="G10" i="1"/>
  <c r="G11" i="1"/>
  <c r="G12" i="1"/>
  <c r="G17" i="1"/>
  <c r="G20" i="1"/>
  <c r="G21" i="1"/>
  <c r="G22" i="1"/>
  <c r="G26" i="1"/>
  <c r="G27" i="1"/>
  <c r="G29" i="1"/>
  <c r="G31" i="1"/>
  <c r="G39" i="1"/>
  <c r="G37" i="1"/>
  <c r="G28" i="1"/>
  <c r="G30" i="1"/>
  <c r="G38" i="1"/>
  <c r="G36" i="1"/>
  <c r="G32" i="1"/>
  <c r="G33" i="1"/>
  <c r="G34" i="1"/>
  <c r="G35" i="1"/>
  <c r="G40" i="1"/>
  <c r="G41" i="1"/>
  <c r="G42" i="1"/>
  <c r="G43" i="1"/>
  <c r="G44" i="1"/>
  <c r="G45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3" i="1"/>
  <c r="G64" i="1"/>
  <c r="G65" i="1"/>
  <c r="G66" i="1"/>
  <c r="G67" i="1"/>
  <c r="G68" i="1"/>
  <c r="G69" i="1"/>
  <c r="G70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9" i="1"/>
  <c r="G90" i="1"/>
  <c r="G87" i="1"/>
  <c r="G88" i="1"/>
  <c r="G91" i="1"/>
  <c r="G92" i="1"/>
  <c r="G93" i="1"/>
  <c r="G94" i="1"/>
  <c r="G95" i="1"/>
  <c r="G96" i="1"/>
  <c r="G97" i="1"/>
  <c r="G98" i="1"/>
  <c r="G100" i="1"/>
  <c r="G101" i="1"/>
  <c r="G102" i="1"/>
  <c r="G103" i="1"/>
  <c r="G105" i="1"/>
  <c r="G106" i="1"/>
  <c r="G107" i="1"/>
  <c r="G108" i="1"/>
  <c r="G109" i="1"/>
  <c r="G110" i="1"/>
  <c r="G111" i="1"/>
  <c r="G114" i="1"/>
  <c r="G115" i="1"/>
  <c r="G116" i="1"/>
  <c r="G117" i="1"/>
  <c r="G118" i="1"/>
  <c r="G119" i="1"/>
  <c r="G120" i="1"/>
  <c r="G121" i="1"/>
  <c r="G127" i="1"/>
  <c r="G122" i="1"/>
  <c r="G123" i="1"/>
  <c r="G124" i="1"/>
  <c r="G125" i="1"/>
  <c r="G126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60" i="1"/>
  <c r="G161" i="1"/>
  <c r="G162" i="1"/>
  <c r="G163" i="1"/>
  <c r="G164" i="1"/>
  <c r="G168" i="1"/>
  <c r="G169" i="1"/>
  <c r="G170" i="1"/>
  <c r="G171" i="1"/>
  <c r="G172" i="1"/>
  <c r="G173" i="1"/>
  <c r="G175" i="1"/>
  <c r="G174" i="1"/>
  <c r="G177" i="1"/>
  <c r="G178" i="1"/>
  <c r="G179" i="1"/>
</calcChain>
</file>

<file path=xl/sharedStrings.xml><?xml version="1.0" encoding="utf-8"?>
<sst xmlns="http://schemas.openxmlformats.org/spreadsheetml/2006/main" count="548" uniqueCount="152">
  <si>
    <t>Customer Name:</t>
  </si>
  <si>
    <t>Address:</t>
  </si>
  <si>
    <t>Email:</t>
  </si>
  <si>
    <t>Phone:</t>
  </si>
  <si>
    <t>Plant</t>
  </si>
  <si>
    <t>Prog</t>
  </si>
  <si>
    <t xml:space="preserve">Size </t>
  </si>
  <si>
    <t>Abelia x g. 'Kaleidoscope' PP16988</t>
  </si>
  <si>
    <t>PH</t>
  </si>
  <si>
    <t>40PT</t>
  </si>
  <si>
    <t>Abelia x g. 'Suntastic ®Pink' PP34886</t>
  </si>
  <si>
    <t>Abelia x g. 'Suntastic® Peach' PP34885</t>
  </si>
  <si>
    <t>Abelia x g. 'Suntastic® Radiance' PP21929</t>
  </si>
  <si>
    <t>Abelia x 'Peach Perfection®' PP30954</t>
  </si>
  <si>
    <t>SR</t>
  </si>
  <si>
    <t>GC</t>
  </si>
  <si>
    <t>Blackberry 'Prime-Ark® Freedom' PPAF</t>
  </si>
  <si>
    <t>UA</t>
  </si>
  <si>
    <t>15PT</t>
  </si>
  <si>
    <t>Blueberry 'Legacy'</t>
  </si>
  <si>
    <t>NP</t>
  </si>
  <si>
    <t>Blueberry 'Pink Lemonade'</t>
  </si>
  <si>
    <t>Blueberry 'Top Hat'</t>
  </si>
  <si>
    <t>Buddleia d. Dapper ® 'Lavender' PP33625</t>
  </si>
  <si>
    <t>Buddleia d. Dapper ® 'White' PP33566</t>
  </si>
  <si>
    <t>Buddleia x Baby Buzz® 'Candy Pink' PP35795</t>
  </si>
  <si>
    <t>Buddleia x Baby Buzz® 'Lipstick Pink' PPAF</t>
  </si>
  <si>
    <t>Buddleia x Baby Buzz® 'Purple' PPAF</t>
  </si>
  <si>
    <t>Buddleia x 'Birthday Cake™' PPAF</t>
  </si>
  <si>
    <t>BE</t>
  </si>
  <si>
    <t>Buddleia x 'Blueberry Pie™' PPAF</t>
  </si>
  <si>
    <t>Buddleia x Flutterby Petite ® 'Blue Heaven' PP22069</t>
  </si>
  <si>
    <t>Buddleia x Flutterby Petite ®'Tutti Fruitti Pink' PP22177</t>
  </si>
  <si>
    <t>Buxus m. 'Little Missy' PP24703</t>
  </si>
  <si>
    <t>Callistemon v. 'Little John'</t>
  </si>
  <si>
    <t>Carissa m. 'Natal Plum'</t>
  </si>
  <si>
    <t>Feijoa sellowiana (Pineapple Guava)</t>
  </si>
  <si>
    <t>Gardenia a. 'Daisy Duke™' PP30894</t>
  </si>
  <si>
    <t>Gardenia j. 'Buttons' PP24229</t>
  </si>
  <si>
    <t>Gardenia j. 'Snow Girl™' PP30239</t>
  </si>
  <si>
    <t>Hamelia p. 'Firefly'</t>
  </si>
  <si>
    <t>Hydrangea q. 'Toy Soldier™' PPAF</t>
  </si>
  <si>
    <t>Juniperus c. "Blue Pacific'</t>
  </si>
  <si>
    <t>Lagerstroemia i. ' Bellini®'Grape' PP28975</t>
  </si>
  <si>
    <t>Lagerstroemia i. Bellini® 'Strawberry' PP33517</t>
  </si>
  <si>
    <t>Lagerstroemia i. Diamondettes® 'Cherry Marquis™'</t>
  </si>
  <si>
    <t>Lagerstroemia i. Diamondettes® 'Pink Marquis™'</t>
  </si>
  <si>
    <t>Lagerstroemia x 'Princess Holly Ann™' PPAF</t>
  </si>
  <si>
    <t>Lagerstroemia x 'Princess Lyla™' PPAF</t>
  </si>
  <si>
    <t>Lantana c. 'Anne Marie'</t>
  </si>
  <si>
    <t>Lantana c. 'Confetti'</t>
  </si>
  <si>
    <t>Lantana c. 'Dallas Red'</t>
  </si>
  <si>
    <t>Lantana c. 'Trailing Lavender'</t>
  </si>
  <si>
    <t>Lantana x 'New Gold'</t>
  </si>
  <si>
    <t>Lonicera n. 'Thunderbolt®' PP26598</t>
  </si>
  <si>
    <t>Lonicera p. 'Peaches and Cream™' PP21839</t>
  </si>
  <si>
    <t>Loropetalum c. 'Plum Gorgeous™'</t>
  </si>
  <si>
    <t>Millettia reticulata</t>
  </si>
  <si>
    <t>Nerium o. 'Cardinal Red'</t>
  </si>
  <si>
    <t>Nerium o. 'Colonial White'</t>
  </si>
  <si>
    <t>Raspberry 'Caroline'</t>
  </si>
  <si>
    <t>Schefflera a. 'Trinette'</t>
  </si>
  <si>
    <t>Prices are FOB Apopka, FL</t>
  </si>
  <si>
    <t>Thuja x 'Green Giant'</t>
  </si>
  <si>
    <t>Nerium o. 'Petite Pink'</t>
  </si>
  <si>
    <t>Ilex v. 'Schillings Dwarf'</t>
  </si>
  <si>
    <t>Ixora 'Dwarf Red'</t>
  </si>
  <si>
    <t>Ixora 'Maui Yellow'</t>
  </si>
  <si>
    <t>Ixora 'Maui Red'</t>
  </si>
  <si>
    <t>Ixora 'Nora Grant'</t>
  </si>
  <si>
    <t>Duranta e. 'Gold Mound'</t>
  </si>
  <si>
    <t>Hamelia p. 'Compacta'</t>
  </si>
  <si>
    <t>Tecoma s. 'Yellow'</t>
  </si>
  <si>
    <t>Tecomaria c. 'Red Bush'</t>
  </si>
  <si>
    <t>Texas Sage Silver</t>
  </si>
  <si>
    <t>Liner</t>
  </si>
  <si>
    <t>Tag</t>
  </si>
  <si>
    <t>Royalty</t>
  </si>
  <si>
    <t>Hydrangea p. 'Limelight'</t>
  </si>
  <si>
    <t>Lagerstroemia i. Diamondettes® 'Silver Marquis™' PPAF</t>
  </si>
  <si>
    <t>Lorapetalum c. 'Cerise Charm™' PP23176</t>
  </si>
  <si>
    <t>Podocarpus m. 'Maki'</t>
  </si>
  <si>
    <t xml:space="preserve">   assistance in procuring your pots.</t>
  </si>
  <si>
    <t>Cancelation policy:  No cancelations within four weeks of ship date.  Contract grow, there is no cancelation after down payment is made</t>
  </si>
  <si>
    <t>Nandina d. 'Compacta'</t>
  </si>
  <si>
    <t>Nandina d. 'Firepower'</t>
  </si>
  <si>
    <t>Nandina d. 'Gulf Stream'</t>
  </si>
  <si>
    <t xml:space="preserve">Hydrangea m. "L.A. Dreamin' ®PP26249 </t>
  </si>
  <si>
    <t>Hydrangea m. 'Cherry Explosion™' PP28757</t>
  </si>
  <si>
    <t>Hydrangea m. 'Wedding Gown™' PP21052</t>
  </si>
  <si>
    <t>Hydrangea m. 'Double Down®'</t>
  </si>
  <si>
    <t>Trachelospernum jasminoides</t>
  </si>
  <si>
    <t>Texas Sage Silver Dream PP33638</t>
  </si>
  <si>
    <t>GD</t>
  </si>
  <si>
    <t>Plumbago a. 'Imperial Blue'</t>
  </si>
  <si>
    <t xml:space="preserve">Blueberry c. 'Blue Suede®' PP21222 </t>
  </si>
  <si>
    <t xml:space="preserve">Blueberry a. 'Frostberry Delight®' PP28467 </t>
  </si>
  <si>
    <t xml:space="preserve">Azalea x 'Echo® Snowball™' </t>
  </si>
  <si>
    <t>Distylium x 'Blue Cascade®' PP24409</t>
  </si>
  <si>
    <t xml:space="preserve">Gardenia j. 'Swan Maiden®' PP29856 </t>
  </si>
  <si>
    <t xml:space="preserve">Gardenia j. 'Swan Princess®' PP29857 </t>
  </si>
  <si>
    <t xml:space="preserve">Gardenia j. 'Swan Queen®' PP29855 </t>
  </si>
  <si>
    <t xml:space="preserve">Hydrangea m. 'Mini Penny™' PP15744 </t>
  </si>
  <si>
    <t xml:space="preserve">Hydrangea p. 'Baby Lace®' PP23387 </t>
  </si>
  <si>
    <t xml:space="preserve">Loropetalum c. 'Ever Red Mini®' PPAF </t>
  </si>
  <si>
    <t xml:space="preserve">Lagerstroemia i. 'Berry Dazzle®' PP22161 </t>
  </si>
  <si>
    <t xml:space="preserve">Ilex c. 'Arrow Point®' PP32759 </t>
  </si>
  <si>
    <t>Sept</t>
  </si>
  <si>
    <t>Hydrangea p. 'Bubble Bath™' PPAF</t>
  </si>
  <si>
    <t>Lagerstroemia i. ' Bellini®'Cherry PPAF</t>
  </si>
  <si>
    <t>Photinia 'Harvest Moon' PP36423</t>
  </si>
  <si>
    <t>Rhaphiolepis i. 'Pink Pearl™' PPAF</t>
  </si>
  <si>
    <t>Lagerstroemia x Colorama™ 'Scarlet' PP31585</t>
  </si>
  <si>
    <t>Lagerstroemia i. Bellini® 'Raspberry' PP29006</t>
  </si>
  <si>
    <t>Lagerstroemia i. ' Bellini®'Guava' PP33482</t>
  </si>
  <si>
    <t>Shipments to Canada:   $65 phytosanitary inspection fee, minimum 64 trays (one pallet)</t>
  </si>
  <si>
    <t>Price ($)</t>
  </si>
  <si>
    <t>Now</t>
  </si>
  <si>
    <t>Oct</t>
  </si>
  <si>
    <t>Lagerstroemia i.Black Diamond 'Crystalline' PP35129</t>
  </si>
  <si>
    <t>Blueberry 'Emerald' PP12165</t>
  </si>
  <si>
    <t>Blueberry 'Farthing' PP19341</t>
  </si>
  <si>
    <t>Blueberry 'Sunshine Blue'</t>
  </si>
  <si>
    <t>Blueberry 'Springhigh' PP16404</t>
  </si>
  <si>
    <t>Cupressus a. 'Quick Frost™'</t>
  </si>
  <si>
    <t>Asclepias tuberosa (Butterfly Milkweed)</t>
  </si>
  <si>
    <t>Fall/Win</t>
  </si>
  <si>
    <t>Hydrangea p. 'Sweet Starlight™' PP35658</t>
  </si>
  <si>
    <t>Ilex c. 'Golden Hoogendorn' PPAF</t>
  </si>
  <si>
    <t>Juniperus s. 'Blue Spires' PP30017</t>
  </si>
  <si>
    <t>Raspberry 'Fall Gold'</t>
  </si>
  <si>
    <t>Azalea x Bloom-A-Thon® 'Pink Cupcake™' PP31043</t>
  </si>
  <si>
    <t>Asclepias incarnata (Pink Milkweed)</t>
  </si>
  <si>
    <t>Asclepias perennis (White Milkweed)</t>
  </si>
  <si>
    <t>Ficus c. 'Brown Turkey'</t>
  </si>
  <si>
    <t>Buttonwood Silver</t>
  </si>
  <si>
    <t>Refund policy:  Plants are perishable, so refunds are limited.  Notice needs to be given within 24 hours w/ pictures emailed to mattg@goldenvillagardens.com</t>
  </si>
  <si>
    <t>Mar</t>
  </si>
  <si>
    <t>Minimum qty:  2 boxes.  2 trays/box.  Minimum qty/tray:  38 Grandes (40PT); 18 Mucho Grandes (15PT); Minimum qty of 2 gallons: 5/variety</t>
  </si>
  <si>
    <t>Blackberry 'Chester'</t>
  </si>
  <si>
    <t>Blackberry 'Navaho'</t>
  </si>
  <si>
    <t>Blackberry 'Triple Crown'</t>
  </si>
  <si>
    <t>Buddleia d. 'Itty Bitty Hot Pink'</t>
  </si>
  <si>
    <t>Claims terminate after 90 days of ship date, if not closed prior.</t>
  </si>
  <si>
    <r>
      <rPr>
        <b/>
        <sz val="8"/>
        <color theme="1"/>
        <rFont val="Aptos Narrow"/>
        <family val="2"/>
        <scheme val="minor"/>
      </rPr>
      <t>Gardener Conifidence</t>
    </r>
    <r>
      <rPr>
        <sz val="8"/>
        <color theme="1"/>
        <rFont val="Aptos Narrow"/>
        <family val="2"/>
        <scheme val="minor"/>
      </rPr>
      <t xml:space="preserve"> plants have 3 prices.  1st price is for plants that will go into a true 1 gallon, 2nd price is for plants that will go into </t>
    </r>
  </si>
  <si>
    <r>
      <t xml:space="preserve">   either a true 2 gallon or 3 gallon, and final price is for plants that will go into a 5 gallon.  Require program pot.  Highlighted in </t>
    </r>
    <r>
      <rPr>
        <sz val="8"/>
        <color theme="6" tint="0.39997558519241921"/>
        <rFont val="Aptos Narrow"/>
        <family val="2"/>
        <scheme val="minor"/>
      </rPr>
      <t>Green</t>
    </r>
    <r>
      <rPr>
        <sz val="8"/>
        <color theme="1"/>
        <rFont val="Aptos Narrow"/>
        <family val="2"/>
        <scheme val="minor"/>
      </rPr>
      <t>.</t>
    </r>
  </si>
  <si>
    <r>
      <rPr>
        <b/>
        <sz val="8"/>
        <color theme="1"/>
        <rFont val="Aptos Narrow"/>
        <family val="2"/>
        <scheme val="minor"/>
      </rPr>
      <t>Bloomin' Easy</t>
    </r>
    <r>
      <rPr>
        <sz val="8"/>
        <color theme="1"/>
        <rFont val="Aptos Narrow"/>
        <family val="2"/>
        <scheme val="minor"/>
      </rPr>
      <t xml:space="preserve"> liners highlighted in </t>
    </r>
    <r>
      <rPr>
        <sz val="8"/>
        <color theme="3" tint="0.499984740745262"/>
        <rFont val="Aptos Narrow"/>
        <family val="2"/>
        <scheme val="minor"/>
      </rPr>
      <t>Blue</t>
    </r>
    <r>
      <rPr>
        <sz val="8"/>
        <color theme="1"/>
        <rFont val="Aptos Narrow"/>
        <family val="2"/>
        <scheme val="minor"/>
      </rPr>
      <t xml:space="preserve"> also require a branded pot and picture tag.  Please let a Golden Villa Gardens representative know if you need </t>
    </r>
  </si>
  <si>
    <r>
      <t xml:space="preserve">Program Key:  </t>
    </r>
    <r>
      <rPr>
        <b/>
        <sz val="8"/>
        <color theme="1"/>
        <rFont val="Aptos Narrow"/>
        <family val="2"/>
        <scheme val="minor"/>
      </rPr>
      <t>BE</t>
    </r>
    <r>
      <rPr>
        <sz val="8"/>
        <color theme="1"/>
        <rFont val="Aptos Narrow"/>
        <family val="2"/>
        <scheme val="minor"/>
      </rPr>
      <t xml:space="preserve">=Bloomin' Easy; </t>
    </r>
    <r>
      <rPr>
        <b/>
        <sz val="8"/>
        <color theme="1"/>
        <rFont val="Aptos Narrow"/>
        <family val="2"/>
        <scheme val="minor"/>
      </rPr>
      <t>GC</t>
    </r>
    <r>
      <rPr>
        <sz val="8"/>
        <color theme="1"/>
        <rFont val="Aptos Narrow"/>
        <family val="2"/>
        <scheme val="minor"/>
      </rPr>
      <t xml:space="preserve">=Gardner's Confidence; </t>
    </r>
    <r>
      <rPr>
        <b/>
        <sz val="8"/>
        <color theme="1"/>
        <rFont val="Aptos Narrow"/>
        <family val="2"/>
        <scheme val="minor"/>
      </rPr>
      <t>PH</t>
    </r>
    <r>
      <rPr>
        <sz val="8"/>
        <color theme="1"/>
        <rFont val="Aptos Narrow"/>
        <family val="2"/>
        <scheme val="minor"/>
      </rPr>
      <t xml:space="preserve">= Planthaven; </t>
    </r>
    <r>
      <rPr>
        <b/>
        <sz val="8"/>
        <color theme="1"/>
        <rFont val="Aptos Narrow"/>
        <family val="2"/>
        <scheme val="minor"/>
      </rPr>
      <t>SR</t>
    </r>
    <r>
      <rPr>
        <sz val="8"/>
        <color theme="1"/>
        <rFont val="Aptos Narrow"/>
        <family val="2"/>
        <scheme val="minor"/>
      </rPr>
      <t xml:space="preserve">= Star Roses &amp; Plants; </t>
    </r>
    <r>
      <rPr>
        <b/>
        <sz val="8"/>
        <color theme="1"/>
        <rFont val="Aptos Narrow"/>
        <family val="2"/>
        <scheme val="minor"/>
      </rPr>
      <t>UA</t>
    </r>
    <r>
      <rPr>
        <sz val="8"/>
        <color theme="1"/>
        <rFont val="Aptos Narrow"/>
        <family val="2"/>
        <scheme val="minor"/>
      </rPr>
      <t>= Univ. of Arkansas</t>
    </r>
  </si>
  <si>
    <t>Viburnum b. 'Snowy River™'PPAF</t>
  </si>
  <si>
    <t>Thuja x 'Everyst™' PP33589</t>
  </si>
  <si>
    <t>roy</t>
  </si>
  <si>
    <t>Golden Villa Gardens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</si>
</sst>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8"/>
      <color theme="1"/>
      <name val="Arial"/>
      <family val="2"/>
    </font>
    <font>
      <sz val="8"/>
      <color theme="1"/>
      <name val="Aptos Narrow"/>
      <family val="2"/>
    </font>
    <font>
      <sz val="8"/>
      <color theme="6" tint="0.39997558519241921"/>
      <name val="Aptos Narrow"/>
      <family val="2"/>
      <scheme val="minor"/>
    </font>
    <font>
      <sz val="8"/>
      <color theme="3" tint="0.499984740745262"/>
      <name val="Aptos Narrow"/>
      <family val="2"/>
      <scheme val="minor"/>
    </font>
    <font>
      <b/>
      <u/>
      <sz val="12"/>
      <color theme="1"/>
      <name val="Aptos Narrow"/>
      <family val="2"/>
      <scheme val="minor"/>
    </font>
    <font>
      <b/>
      <u/>
      <sz val="8"/>
      <color theme="1"/>
      <name val="Aptos Narrow"/>
      <family val="2"/>
      <scheme val="minor"/>
    </font>
    <font>
      <b/>
      <i/>
      <u/>
      <sz val="18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88">
    <xf numFmtId="0" fontId="0" fillId="0" borderId="0" xfId="0"/>
    <xf numFmtId="0" fontId="3" fillId="0" borderId="1" xfId="0" applyFont="1" applyBorder="1"/>
    <xf numFmtId="0" fontId="3" fillId="0" borderId="0" xfId="0" applyFont="1"/>
    <xf numFmtId="0" fontId="4" fillId="0" borderId="0" xfId="0" applyFont="1"/>
    <xf numFmtId="0" fontId="3" fillId="0" borderId="1" xfId="0" applyFont="1" applyBorder="1" applyAlignment="1">
      <alignment wrapText="1"/>
    </xf>
    <xf numFmtId="164" fontId="0" fillId="0" borderId="0" xfId="1" applyNumberFormat="1" applyFont="1"/>
    <xf numFmtId="0" fontId="3" fillId="5" borderId="1" xfId="0" applyFont="1" applyFill="1" applyBorder="1"/>
    <xf numFmtId="164" fontId="3" fillId="0" borderId="1" xfId="1" applyNumberFormat="1" applyFont="1" applyBorder="1"/>
    <xf numFmtId="0" fontId="3" fillId="4" borderId="1" xfId="0" applyFont="1" applyFill="1" applyBorder="1"/>
    <xf numFmtId="44" fontId="3" fillId="0" borderId="1" xfId="2" applyFont="1" applyBorder="1"/>
    <xf numFmtId="44" fontId="3" fillId="0" borderId="1" xfId="2" applyFont="1" applyFill="1" applyBorder="1"/>
    <xf numFmtId="44" fontId="3" fillId="0" borderId="1" xfId="2" applyFont="1" applyFill="1" applyBorder="1" applyAlignment="1">
      <alignment wrapText="1"/>
    </xf>
    <xf numFmtId="164" fontId="3" fillId="2" borderId="1" xfId="1" applyNumberFormat="1" applyFont="1" applyFill="1" applyBorder="1"/>
    <xf numFmtId="0" fontId="3" fillId="2" borderId="1" xfId="0" applyFont="1" applyFill="1" applyBorder="1" applyAlignment="1">
      <alignment wrapText="1"/>
    </xf>
    <xf numFmtId="0" fontId="3" fillId="6" borderId="1" xfId="0" applyFont="1" applyFill="1" applyBorder="1" applyAlignment="1">
      <alignment wrapText="1"/>
    </xf>
    <xf numFmtId="44" fontId="3" fillId="7" borderId="1" xfId="2" applyFont="1" applyFill="1" applyBorder="1"/>
    <xf numFmtId="164" fontId="3" fillId="0" borderId="1" xfId="1" applyNumberFormat="1" applyFont="1" applyFill="1" applyBorder="1"/>
    <xf numFmtId="0" fontId="7" fillId="6" borderId="1" xfId="0" applyFont="1" applyFill="1" applyBorder="1" applyAlignment="1">
      <alignment wrapText="1"/>
    </xf>
    <xf numFmtId="164" fontId="3" fillId="3" borderId="1" xfId="1" applyNumberFormat="1" applyFont="1" applyFill="1" applyBorder="1"/>
    <xf numFmtId="0" fontId="6" fillId="0" borderId="1" xfId="0" applyFont="1" applyBorder="1"/>
    <xf numFmtId="44" fontId="3" fillId="0" borderId="1" xfId="2" applyFont="1" applyBorder="1" applyAlignment="1">
      <alignment horizontal="right" wrapText="1"/>
    </xf>
    <xf numFmtId="164" fontId="3" fillId="0" borderId="1" xfId="1" applyNumberFormat="1" applyFont="1" applyFill="1" applyBorder="1" applyAlignment="1">
      <alignment horizontal="right" wrapText="1"/>
    </xf>
    <xf numFmtId="0" fontId="3" fillId="0" borderId="3" xfId="0" applyFont="1" applyBorder="1"/>
    <xf numFmtId="44" fontId="3" fillId="0" borderId="3" xfId="2" applyFont="1" applyBorder="1"/>
    <xf numFmtId="164" fontId="3" fillId="0" borderId="3" xfId="1" applyNumberFormat="1" applyFont="1" applyFill="1" applyBorder="1"/>
    <xf numFmtId="164" fontId="3" fillId="3" borderId="3" xfId="1" applyNumberFormat="1" applyFont="1" applyFill="1" applyBorder="1"/>
    <xf numFmtId="164" fontId="3" fillId="0" borderId="3" xfId="1" applyNumberFormat="1" applyFont="1" applyBorder="1"/>
    <xf numFmtId="0" fontId="3" fillId="3" borderId="1" xfId="0" applyFont="1" applyFill="1" applyBorder="1"/>
    <xf numFmtId="0" fontId="3" fillId="2" borderId="0" xfId="0" applyFont="1" applyFill="1"/>
    <xf numFmtId="0" fontId="3" fillId="2" borderId="1" xfId="0" applyFont="1" applyFill="1" applyBorder="1"/>
    <xf numFmtId="0" fontId="3" fillId="4" borderId="3" xfId="0" applyFont="1" applyFill="1" applyBorder="1"/>
    <xf numFmtId="44" fontId="3" fillId="0" borderId="3" xfId="2" applyFont="1" applyFill="1" applyBorder="1"/>
    <xf numFmtId="44" fontId="3" fillId="7" borderId="3" xfId="2" applyFont="1" applyFill="1" applyBorder="1"/>
    <xf numFmtId="0" fontId="7" fillId="0" borderId="1" xfId="0" applyFont="1" applyBorder="1" applyAlignment="1">
      <alignment wrapText="1"/>
    </xf>
    <xf numFmtId="0" fontId="7" fillId="0" borderId="1" xfId="0" applyFont="1" applyBorder="1"/>
    <xf numFmtId="0" fontId="7" fillId="0" borderId="0" xfId="0" applyFont="1"/>
    <xf numFmtId="164" fontId="0" fillId="0" borderId="0" xfId="1" applyNumberFormat="1" applyFont="1" applyBorder="1"/>
    <xf numFmtId="0" fontId="11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/>
    </xf>
    <xf numFmtId="0" fontId="0" fillId="0" borderId="4" xfId="0" applyBorder="1"/>
    <xf numFmtId="0" fontId="0" fillId="0" borderId="5" xfId="0" applyBorder="1"/>
    <xf numFmtId="164" fontId="0" fillId="0" borderId="5" xfId="1" applyNumberFormat="1" applyFont="1" applyBorder="1"/>
    <xf numFmtId="0" fontId="3" fillId="0" borderId="5" xfId="0" applyFont="1" applyBorder="1"/>
    <xf numFmtId="0" fontId="0" fillId="0" borderId="10" xfId="0" applyBorder="1"/>
    <xf numFmtId="0" fontId="2" fillId="0" borderId="10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164" fontId="0" fillId="0" borderId="4" xfId="1" applyNumberFormat="1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3" fillId="0" borderId="0" xfId="0" applyFont="1" applyBorder="1"/>
    <xf numFmtId="0" fontId="0" fillId="0" borderId="0" xfId="0" applyBorder="1"/>
    <xf numFmtId="0" fontId="12" fillId="0" borderId="4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10" xfId="0" applyFont="1" applyBorder="1" applyAlignment="1">
      <alignment horizontal="center" vertical="center"/>
    </xf>
    <xf numFmtId="14" fontId="5" fillId="0" borderId="0" xfId="0" applyNumberFormat="1" applyFont="1" applyAlignment="1">
      <alignment horizontal="center"/>
    </xf>
    <xf numFmtId="14" fontId="5" fillId="0" borderId="11" xfId="0" applyNumberFormat="1" applyFont="1" applyBorder="1" applyAlignment="1">
      <alignment horizontal="center"/>
    </xf>
    <xf numFmtId="14" fontId="5" fillId="0" borderId="12" xfId="0" applyNumberFormat="1" applyFont="1" applyBorder="1" applyAlignment="1">
      <alignment horizontal="center"/>
    </xf>
    <xf numFmtId="14" fontId="5" fillId="0" borderId="2" xfId="0" applyNumberFormat="1" applyFont="1" applyBorder="1" applyAlignment="1">
      <alignment horizontal="center"/>
    </xf>
    <xf numFmtId="14" fontId="5" fillId="0" borderId="7" xfId="0" applyNumberFormat="1" applyFont="1" applyBorder="1" applyAlignment="1">
      <alignment horizontal="center"/>
    </xf>
    <xf numFmtId="14" fontId="5" fillId="0" borderId="8" xfId="0" applyNumberFormat="1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7" fillId="0" borderId="13" xfId="0" applyFont="1" applyBorder="1"/>
    <xf numFmtId="44" fontId="7" fillId="0" borderId="13" xfId="2" applyFont="1" applyBorder="1"/>
    <xf numFmtId="164" fontId="7" fillId="0" borderId="13" xfId="1" applyNumberFormat="1" applyFont="1" applyBorder="1"/>
    <xf numFmtId="0" fontId="7" fillId="3" borderId="13" xfId="0" applyFont="1" applyFill="1" applyBorder="1"/>
    <xf numFmtId="0" fontId="3" fillId="0" borderId="14" xfId="0" applyFont="1" applyBorder="1"/>
    <xf numFmtId="0" fontId="0" fillId="0" borderId="11" xfId="0" applyBorder="1"/>
    <xf numFmtId="164" fontId="0" fillId="0" borderId="11" xfId="1" applyNumberFormat="1" applyFont="1" applyBorder="1"/>
    <xf numFmtId="0" fontId="3" fillId="0" borderId="11" xfId="0" applyFont="1" applyBorder="1"/>
    <xf numFmtId="0" fontId="0" fillId="0" borderId="12" xfId="0" applyBorder="1"/>
    <xf numFmtId="0" fontId="3" fillId="0" borderId="15" xfId="0" applyFont="1" applyBorder="1"/>
    <xf numFmtId="0" fontId="0" fillId="0" borderId="2" xfId="0" applyBorder="1"/>
    <xf numFmtId="0" fontId="3" fillId="0" borderId="6" xfId="0" applyFont="1" applyBorder="1"/>
    <xf numFmtId="0" fontId="0" fillId="0" borderId="7" xfId="0" applyBorder="1"/>
    <xf numFmtId="164" fontId="0" fillId="0" borderId="7" xfId="1" applyNumberFormat="1" applyFont="1" applyBorder="1"/>
    <xf numFmtId="0" fontId="3" fillId="0" borderId="7" xfId="0" applyFont="1" applyBorder="1"/>
    <xf numFmtId="0" fontId="0" fillId="0" borderId="8" xfId="0" applyBorder="1"/>
    <xf numFmtId="164" fontId="11" fillId="0" borderId="9" xfId="1" applyNumberFormat="1" applyFont="1" applyBorder="1" applyAlignment="1">
      <alignment horizontal="center" vertical="center"/>
    </xf>
    <xf numFmtId="0" fontId="7" fillId="0" borderId="0" xfId="0" applyFont="1" applyBorder="1"/>
    <xf numFmtId="44" fontId="7" fillId="0" borderId="0" xfId="2" applyFont="1" applyBorder="1"/>
    <xf numFmtId="164" fontId="7" fillId="0" borderId="0" xfId="1" applyNumberFormat="1" applyFont="1" applyBorder="1"/>
    <xf numFmtId="0" fontId="7" fillId="3" borderId="0" xfId="0" applyFon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257029</xdr:colOff>
      <xdr:row>1</xdr:row>
      <xdr:rowOff>140823</xdr:rowOff>
    </xdr:from>
    <xdr:to>
      <xdr:col>2</xdr:col>
      <xdr:colOff>286043</xdr:colOff>
      <xdr:row>4</xdr:row>
      <xdr:rowOff>37729</xdr:rowOff>
    </xdr:to>
    <xdr:pic>
      <xdr:nvPicPr>
        <xdr:cNvPr id="3" name="Picture 2" descr="A close up of a business card&#10;&#10;AI-generated content may be incorrect.">
          <a:extLst>
            <a:ext uri="{FF2B5EF4-FFF2-40B4-BE49-F238E27FC236}">
              <a16:creationId xmlns:a16="http://schemas.microsoft.com/office/drawing/2014/main" id="{7F7C4C86-A573-663B-D014-7BA27AA692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7029" y="551131"/>
          <a:ext cx="2695721" cy="4684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75B0A5-82A6-431A-AF2F-E068F2DD8CA1}">
  <dimension ref="A1:L200"/>
  <sheetViews>
    <sheetView tabSelected="1" zoomScale="130" zoomScaleNormal="130" workbookViewId="0">
      <pane xSplit="7" ySplit="6" topLeftCell="H164" activePane="bottomRight" state="frozen"/>
      <selection pane="topRight" activeCell="E1" sqref="E1"/>
      <selection pane="bottomLeft" activeCell="A7" sqref="A7"/>
      <selection pane="bottomRight" activeCell="R177" sqref="R177"/>
    </sheetView>
  </sheetViews>
  <sheetFormatPr defaultRowHeight="14.4" x14ac:dyDescent="0.3"/>
  <cols>
    <col min="1" max="1" width="33.33203125" customWidth="1"/>
    <col min="2" max="2" width="5.6640625" bestFit="1" customWidth="1"/>
    <col min="3" max="3" width="4.33203125" customWidth="1"/>
    <col min="4" max="4" width="6.5546875" customWidth="1"/>
    <col min="5" max="5" width="5.109375" customWidth="1"/>
    <col min="6" max="6" width="5" customWidth="1"/>
    <col min="7" max="7" width="6.5546875" customWidth="1"/>
    <col min="8" max="8" width="5" style="5" customWidth="1"/>
    <col min="9" max="9" width="6" style="2" customWidth="1"/>
    <col min="10" max="11" width="6" customWidth="1"/>
    <col min="12" max="12" width="5.5546875" customWidth="1"/>
  </cols>
  <sheetData>
    <row r="1" spans="1:12" ht="32.4" customHeight="1" thickBot="1" x14ac:dyDescent="0.35">
      <c r="A1" s="55" t="s">
        <v>151</v>
      </c>
      <c r="B1" s="56"/>
      <c r="C1" s="56"/>
      <c r="D1" s="56"/>
      <c r="E1" s="56"/>
      <c r="F1" s="56"/>
      <c r="G1" s="56"/>
      <c r="H1" s="56"/>
      <c r="I1" s="56"/>
      <c r="J1" s="56"/>
      <c r="K1" s="56"/>
      <c r="L1" s="57"/>
    </row>
    <row r="2" spans="1:12" ht="15" thickBot="1" x14ac:dyDescent="0.35">
      <c r="A2" s="59"/>
      <c r="B2" s="59"/>
      <c r="C2" s="59"/>
      <c r="D2" s="60"/>
      <c r="E2" s="40"/>
      <c r="F2" s="41"/>
      <c r="G2" s="45" t="s">
        <v>0</v>
      </c>
      <c r="H2" s="42"/>
      <c r="I2" s="43"/>
      <c r="J2" s="41"/>
      <c r="K2" s="41"/>
      <c r="L2" s="44"/>
    </row>
    <row r="3" spans="1:12" ht="15" thickBot="1" x14ac:dyDescent="0.35">
      <c r="A3" s="58"/>
      <c r="B3" s="58"/>
      <c r="C3" s="58"/>
      <c r="D3" s="61"/>
      <c r="E3" s="46" t="s">
        <v>1</v>
      </c>
      <c r="F3" s="47"/>
      <c r="G3" s="48"/>
      <c r="H3" s="49"/>
      <c r="I3" s="43"/>
      <c r="J3" s="41"/>
      <c r="K3" s="41"/>
      <c r="L3" s="44"/>
    </row>
    <row r="4" spans="1:12" ht="15" thickBot="1" x14ac:dyDescent="0.35">
      <c r="A4" s="58"/>
      <c r="B4" s="58"/>
      <c r="C4" s="58"/>
      <c r="D4" s="61"/>
      <c r="E4" s="50" t="s">
        <v>3</v>
      </c>
      <c r="F4" s="51"/>
      <c r="G4" s="52"/>
      <c r="H4" s="49"/>
      <c r="I4" s="43"/>
      <c r="J4" s="41"/>
      <c r="K4" s="41"/>
      <c r="L4" s="44"/>
    </row>
    <row r="5" spans="1:12" ht="15" thickBot="1" x14ac:dyDescent="0.35">
      <c r="A5" s="62"/>
      <c r="B5" s="62"/>
      <c r="C5" s="62"/>
      <c r="D5" s="63"/>
      <c r="E5" s="46" t="s">
        <v>2</v>
      </c>
      <c r="F5" s="47"/>
      <c r="G5" s="48"/>
      <c r="H5" s="49"/>
      <c r="I5" s="43"/>
      <c r="J5" s="41"/>
      <c r="K5" s="41"/>
      <c r="L5" s="44"/>
    </row>
    <row r="6" spans="1:12" s="3" customFormat="1" ht="34.200000000000003" customHeight="1" thickBot="1" x14ac:dyDescent="0.3">
      <c r="A6" s="39" t="s">
        <v>4</v>
      </c>
      <c r="B6" s="37" t="s">
        <v>5</v>
      </c>
      <c r="C6" s="38" t="s">
        <v>6</v>
      </c>
      <c r="D6" s="37" t="s">
        <v>75</v>
      </c>
      <c r="E6" s="37" t="s">
        <v>77</v>
      </c>
      <c r="F6" s="37" t="s">
        <v>76</v>
      </c>
      <c r="G6" s="37" t="s">
        <v>116</v>
      </c>
      <c r="H6" s="83" t="s">
        <v>117</v>
      </c>
      <c r="I6" s="37" t="s">
        <v>107</v>
      </c>
      <c r="J6" s="37" t="s">
        <v>118</v>
      </c>
      <c r="K6" s="37" t="s">
        <v>126</v>
      </c>
      <c r="L6" s="37" t="s">
        <v>137</v>
      </c>
    </row>
    <row r="7" spans="1:12" s="3" customFormat="1" ht="8.4" customHeight="1" thickBot="1" x14ac:dyDescent="0.3">
      <c r="A7" s="64"/>
      <c r="B7" s="65"/>
      <c r="C7" s="65"/>
      <c r="D7" s="65"/>
      <c r="E7" s="65"/>
      <c r="F7" s="65"/>
      <c r="G7" s="65"/>
      <c r="H7" s="65"/>
      <c r="I7" s="65"/>
      <c r="J7" s="65"/>
      <c r="K7" s="65"/>
      <c r="L7" s="66"/>
    </row>
    <row r="8" spans="1:12" s="2" customFormat="1" ht="12" customHeight="1" x14ac:dyDescent="0.25">
      <c r="A8" s="22" t="s">
        <v>7</v>
      </c>
      <c r="B8" s="22" t="s">
        <v>8</v>
      </c>
      <c r="C8" s="22" t="s">
        <v>9</v>
      </c>
      <c r="D8" s="31">
        <v>2.1</v>
      </c>
      <c r="E8" s="23">
        <v>1</v>
      </c>
      <c r="F8" s="23">
        <v>0</v>
      </c>
      <c r="G8" s="23">
        <f t="shared" ref="G8:G42" si="0">D8+E8+F8</f>
        <v>3.1</v>
      </c>
      <c r="H8" s="24"/>
      <c r="I8" s="25"/>
      <c r="J8" s="26">
        <v>3888</v>
      </c>
      <c r="K8" s="25">
        <f>3096+972</f>
        <v>4068</v>
      </c>
      <c r="L8" s="22"/>
    </row>
    <row r="9" spans="1:12" s="2" customFormat="1" ht="10.8" x14ac:dyDescent="0.25">
      <c r="A9" s="1" t="s">
        <v>10</v>
      </c>
      <c r="B9" s="1" t="s">
        <v>8</v>
      </c>
      <c r="C9" s="1" t="s">
        <v>9</v>
      </c>
      <c r="D9" s="10">
        <v>2.1</v>
      </c>
      <c r="E9" s="9">
        <v>1</v>
      </c>
      <c r="F9" s="9">
        <v>0</v>
      </c>
      <c r="G9" s="9">
        <f t="shared" si="0"/>
        <v>3.1</v>
      </c>
      <c r="H9" s="16">
        <v>1244</v>
      </c>
      <c r="I9" s="27"/>
      <c r="J9" s="7"/>
      <c r="K9" s="18"/>
      <c r="L9" s="1"/>
    </row>
    <row r="10" spans="1:12" s="2" customFormat="1" ht="10.8" x14ac:dyDescent="0.25">
      <c r="A10" s="1" t="s">
        <v>11</v>
      </c>
      <c r="B10" s="1" t="s">
        <v>8</v>
      </c>
      <c r="C10" s="1" t="s">
        <v>9</v>
      </c>
      <c r="D10" s="10">
        <v>2.1</v>
      </c>
      <c r="E10" s="9">
        <v>1</v>
      </c>
      <c r="F10" s="9">
        <v>0</v>
      </c>
      <c r="G10" s="9">
        <f t="shared" si="0"/>
        <v>3.1</v>
      </c>
      <c r="H10" s="16">
        <v>693</v>
      </c>
      <c r="I10" s="27"/>
      <c r="J10" s="7"/>
      <c r="K10" s="18"/>
      <c r="L10" s="1"/>
    </row>
    <row r="11" spans="1:12" s="2" customFormat="1" ht="10.8" x14ac:dyDescent="0.25">
      <c r="A11" s="1" t="s">
        <v>12</v>
      </c>
      <c r="B11" s="1" t="s">
        <v>8</v>
      </c>
      <c r="C11" s="1" t="s">
        <v>9</v>
      </c>
      <c r="D11" s="10">
        <v>2.1</v>
      </c>
      <c r="E11" s="9">
        <v>1</v>
      </c>
      <c r="F11" s="9">
        <v>0</v>
      </c>
      <c r="G11" s="9">
        <f t="shared" si="0"/>
        <v>3.1</v>
      </c>
      <c r="H11" s="16">
        <v>892</v>
      </c>
      <c r="I11" s="18"/>
      <c r="J11" s="7"/>
      <c r="K11" s="18"/>
      <c r="L11" s="1"/>
    </row>
    <row r="12" spans="1:12" s="2" customFormat="1" ht="10.8" x14ac:dyDescent="0.25">
      <c r="A12" s="1" t="s">
        <v>13</v>
      </c>
      <c r="B12" s="1" t="s">
        <v>14</v>
      </c>
      <c r="C12" s="1" t="s">
        <v>9</v>
      </c>
      <c r="D12" s="10">
        <v>2.1</v>
      </c>
      <c r="E12" s="9">
        <v>0.85</v>
      </c>
      <c r="F12" s="9">
        <v>0.25</v>
      </c>
      <c r="G12" s="9">
        <f t="shared" si="0"/>
        <v>3.2</v>
      </c>
      <c r="H12" s="16">
        <v>2342</v>
      </c>
      <c r="I12" s="18"/>
      <c r="J12" s="7"/>
      <c r="K12" s="18"/>
      <c r="L12" s="1"/>
    </row>
    <row r="13" spans="1:12" s="2" customFormat="1" ht="10.8" x14ac:dyDescent="0.25">
      <c r="A13" s="17" t="s">
        <v>132</v>
      </c>
      <c r="B13" s="1" t="s">
        <v>20</v>
      </c>
      <c r="C13" s="1" t="s">
        <v>18</v>
      </c>
      <c r="D13" s="10">
        <v>3</v>
      </c>
      <c r="E13" s="9">
        <v>0</v>
      </c>
      <c r="F13" s="9">
        <v>0</v>
      </c>
      <c r="G13" s="9">
        <f t="shared" si="0"/>
        <v>3</v>
      </c>
      <c r="H13" s="16"/>
      <c r="I13" s="18">
        <v>270</v>
      </c>
      <c r="J13" s="7"/>
      <c r="K13" s="18"/>
      <c r="L13" s="1"/>
    </row>
    <row r="14" spans="1:12" s="2" customFormat="1" ht="10.8" x14ac:dyDescent="0.25">
      <c r="A14" s="17" t="s">
        <v>132</v>
      </c>
      <c r="B14" s="1" t="s">
        <v>20</v>
      </c>
      <c r="C14" s="1" t="s">
        <v>9</v>
      </c>
      <c r="D14" s="10">
        <v>1.84</v>
      </c>
      <c r="E14" s="9">
        <v>0</v>
      </c>
      <c r="F14" s="9">
        <v>0</v>
      </c>
      <c r="G14" s="9">
        <f t="shared" si="0"/>
        <v>1.84</v>
      </c>
      <c r="H14" s="16"/>
      <c r="I14" s="18"/>
      <c r="J14" s="7">
        <v>864</v>
      </c>
      <c r="K14" s="18"/>
      <c r="L14" s="1"/>
    </row>
    <row r="15" spans="1:12" s="2" customFormat="1" ht="10.8" x14ac:dyDescent="0.25">
      <c r="A15" s="17" t="s">
        <v>133</v>
      </c>
      <c r="B15" s="1" t="s">
        <v>20</v>
      </c>
      <c r="C15" s="1" t="s">
        <v>18</v>
      </c>
      <c r="D15" s="10">
        <v>3</v>
      </c>
      <c r="E15" s="9">
        <v>0</v>
      </c>
      <c r="F15" s="9">
        <v>0</v>
      </c>
      <c r="G15" s="9">
        <f t="shared" si="0"/>
        <v>3</v>
      </c>
      <c r="H15" s="16"/>
      <c r="I15" s="18">
        <v>257</v>
      </c>
      <c r="J15" s="7"/>
      <c r="K15" s="18"/>
      <c r="L15" s="1"/>
    </row>
    <row r="16" spans="1:12" s="2" customFormat="1" ht="10.8" x14ac:dyDescent="0.25">
      <c r="A16" s="17" t="s">
        <v>133</v>
      </c>
      <c r="B16" s="1" t="s">
        <v>20</v>
      </c>
      <c r="C16" s="1" t="s">
        <v>9</v>
      </c>
      <c r="D16" s="10">
        <v>1.84</v>
      </c>
      <c r="E16" s="9">
        <v>0</v>
      </c>
      <c r="F16" s="9">
        <v>0</v>
      </c>
      <c r="G16" s="9">
        <f t="shared" si="0"/>
        <v>1.84</v>
      </c>
      <c r="H16" s="16"/>
      <c r="I16" s="18"/>
      <c r="J16" s="7">
        <v>972</v>
      </c>
      <c r="K16" s="18"/>
      <c r="L16" s="1"/>
    </row>
    <row r="17" spans="1:12" s="2" customFormat="1" ht="10.8" x14ac:dyDescent="0.25">
      <c r="A17" s="1" t="s">
        <v>125</v>
      </c>
      <c r="B17" s="1" t="s">
        <v>20</v>
      </c>
      <c r="C17" s="1" t="s">
        <v>18</v>
      </c>
      <c r="D17" s="10">
        <v>3</v>
      </c>
      <c r="E17" s="9">
        <v>0</v>
      </c>
      <c r="F17" s="9">
        <v>0</v>
      </c>
      <c r="G17" s="9">
        <f t="shared" si="0"/>
        <v>3</v>
      </c>
      <c r="H17" s="16">
        <v>256</v>
      </c>
      <c r="I17" s="18"/>
      <c r="J17" s="7"/>
      <c r="K17" s="18"/>
      <c r="L17" s="1"/>
    </row>
    <row r="18" spans="1:12" s="2" customFormat="1" ht="10.8" x14ac:dyDescent="0.25">
      <c r="A18" s="1" t="s">
        <v>125</v>
      </c>
      <c r="B18" s="1" t="s">
        <v>20</v>
      </c>
      <c r="C18" s="1" t="s">
        <v>9</v>
      </c>
      <c r="D18" s="10">
        <v>1.84</v>
      </c>
      <c r="E18" s="9">
        <v>0</v>
      </c>
      <c r="F18" s="9">
        <v>0</v>
      </c>
      <c r="G18" s="9">
        <f t="shared" si="0"/>
        <v>1.84</v>
      </c>
      <c r="H18" s="16"/>
      <c r="I18" s="18">
        <f>1512+648</f>
        <v>2160</v>
      </c>
      <c r="J18" s="7"/>
      <c r="K18" s="18"/>
      <c r="L18" s="1"/>
    </row>
    <row r="19" spans="1:12" s="2" customFormat="1" ht="10.8" x14ac:dyDescent="0.25">
      <c r="A19" s="1" t="s">
        <v>131</v>
      </c>
      <c r="B19" s="1" t="s">
        <v>93</v>
      </c>
      <c r="C19" s="1" t="s">
        <v>9</v>
      </c>
      <c r="D19" s="10">
        <v>2</v>
      </c>
      <c r="E19" s="10">
        <v>1.1000000000000001</v>
      </c>
      <c r="F19" s="10">
        <v>0.25</v>
      </c>
      <c r="G19" s="10">
        <f t="shared" si="0"/>
        <v>3.35</v>
      </c>
      <c r="H19" s="16"/>
      <c r="I19" s="18"/>
      <c r="J19" s="16">
        <v>1260</v>
      </c>
      <c r="K19" s="18">
        <v>216</v>
      </c>
      <c r="L19" s="1">
        <v>432</v>
      </c>
    </row>
    <row r="20" spans="1:12" s="2" customFormat="1" ht="10.8" x14ac:dyDescent="0.25">
      <c r="A20" s="8" t="s">
        <v>97</v>
      </c>
      <c r="B20" s="1" t="s">
        <v>15</v>
      </c>
      <c r="C20" s="1" t="s">
        <v>9</v>
      </c>
      <c r="D20" s="10">
        <v>2</v>
      </c>
      <c r="E20" s="15">
        <v>1</v>
      </c>
      <c r="F20" s="9">
        <v>0.25</v>
      </c>
      <c r="G20" s="9">
        <f t="shared" si="0"/>
        <v>3.25</v>
      </c>
      <c r="H20" s="16">
        <v>7856</v>
      </c>
      <c r="I20" s="18"/>
      <c r="J20" s="7"/>
      <c r="K20" s="18"/>
      <c r="L20" s="1"/>
    </row>
    <row r="21" spans="1:12" s="2" customFormat="1" ht="10.8" x14ac:dyDescent="0.25">
      <c r="A21" s="1" t="s">
        <v>16</v>
      </c>
      <c r="B21" s="1" t="s">
        <v>17</v>
      </c>
      <c r="C21" s="1" t="s">
        <v>18</v>
      </c>
      <c r="D21" s="10">
        <v>3.1</v>
      </c>
      <c r="E21" s="9">
        <v>0.35</v>
      </c>
      <c r="F21" s="9">
        <v>0</v>
      </c>
      <c r="G21" s="9">
        <f t="shared" si="0"/>
        <v>3.45</v>
      </c>
      <c r="H21" s="16">
        <v>414</v>
      </c>
      <c r="I21" s="18"/>
      <c r="J21" s="7"/>
      <c r="K21" s="18"/>
      <c r="L21" s="1"/>
    </row>
    <row r="22" spans="1:12" s="2" customFormat="1" ht="10.8" x14ac:dyDescent="0.25">
      <c r="A22" s="1" t="s">
        <v>16</v>
      </c>
      <c r="B22" s="1" t="s">
        <v>17</v>
      </c>
      <c r="C22" s="1" t="s">
        <v>9</v>
      </c>
      <c r="D22" s="10">
        <v>2</v>
      </c>
      <c r="E22" s="9">
        <v>0.35</v>
      </c>
      <c r="F22" s="9">
        <v>0</v>
      </c>
      <c r="G22" s="9">
        <f t="shared" si="0"/>
        <v>2.35</v>
      </c>
      <c r="H22" s="16">
        <v>1518</v>
      </c>
      <c r="I22" s="18"/>
      <c r="J22" s="7">
        <v>612</v>
      </c>
      <c r="K22" s="18">
        <v>684</v>
      </c>
      <c r="L22" s="1"/>
    </row>
    <row r="23" spans="1:12" s="2" customFormat="1" ht="11.25" customHeight="1" x14ac:dyDescent="0.25">
      <c r="A23" s="33" t="s">
        <v>139</v>
      </c>
      <c r="B23" s="17" t="s">
        <v>20</v>
      </c>
      <c r="C23" s="1" t="s">
        <v>18</v>
      </c>
      <c r="D23" s="10">
        <v>3.1</v>
      </c>
      <c r="E23" s="9">
        <v>0</v>
      </c>
      <c r="F23" s="9">
        <v>0</v>
      </c>
      <c r="G23" s="9">
        <f>D23+E23+F23</f>
        <v>3.1</v>
      </c>
      <c r="I23" s="18"/>
      <c r="J23" s="7"/>
      <c r="K23" s="18">
        <v>260</v>
      </c>
      <c r="L23" s="1"/>
    </row>
    <row r="24" spans="1:12" s="2" customFormat="1" ht="11.25" customHeight="1" x14ac:dyDescent="0.25">
      <c r="A24" s="33" t="s">
        <v>140</v>
      </c>
      <c r="B24" s="17" t="s">
        <v>20</v>
      </c>
      <c r="C24" s="1" t="s">
        <v>18</v>
      </c>
      <c r="D24" s="10">
        <v>3.1</v>
      </c>
      <c r="E24" s="9">
        <v>0</v>
      </c>
      <c r="F24" s="9">
        <v>0</v>
      </c>
      <c r="G24" s="9">
        <f>D24+E24+F24</f>
        <v>3.1</v>
      </c>
      <c r="H24" s="16"/>
      <c r="I24" s="18"/>
      <c r="J24" s="7"/>
      <c r="K24" s="18">
        <v>260</v>
      </c>
      <c r="L24" s="1"/>
    </row>
    <row r="25" spans="1:12" s="2" customFormat="1" ht="11.25" customHeight="1" x14ac:dyDescent="0.25">
      <c r="A25" s="33" t="s">
        <v>141</v>
      </c>
      <c r="B25" s="17" t="s">
        <v>20</v>
      </c>
      <c r="C25" s="1" t="s">
        <v>18</v>
      </c>
      <c r="D25" s="10">
        <v>3.1</v>
      </c>
      <c r="E25" s="9">
        <v>0</v>
      </c>
      <c r="F25" s="9">
        <v>0</v>
      </c>
      <c r="G25" s="9">
        <f>D25+E25+F25</f>
        <v>3.1</v>
      </c>
      <c r="H25" s="16"/>
      <c r="I25" s="18"/>
      <c r="J25" s="7"/>
      <c r="K25" s="18">
        <v>260</v>
      </c>
      <c r="L25" s="1"/>
    </row>
    <row r="26" spans="1:12" s="2" customFormat="1" ht="10.8" x14ac:dyDescent="0.25">
      <c r="A26" s="30" t="s">
        <v>96</v>
      </c>
      <c r="B26" s="22" t="s">
        <v>15</v>
      </c>
      <c r="C26" s="22" t="s">
        <v>9</v>
      </c>
      <c r="D26" s="31">
        <v>2</v>
      </c>
      <c r="E26" s="32">
        <v>1</v>
      </c>
      <c r="F26" s="23">
        <v>0.25</v>
      </c>
      <c r="G26" s="23">
        <f t="shared" si="0"/>
        <v>3.25</v>
      </c>
      <c r="H26" s="24"/>
      <c r="I26" s="25"/>
      <c r="J26" s="26"/>
      <c r="K26" s="25"/>
      <c r="L26" s="22"/>
    </row>
    <row r="27" spans="1:12" s="2" customFormat="1" ht="10.8" x14ac:dyDescent="0.25">
      <c r="A27" s="8" t="s">
        <v>95</v>
      </c>
      <c r="B27" s="1" t="s">
        <v>15</v>
      </c>
      <c r="C27" s="1" t="s">
        <v>9</v>
      </c>
      <c r="D27" s="10">
        <v>2</v>
      </c>
      <c r="E27" s="15">
        <v>1</v>
      </c>
      <c r="F27" s="9">
        <v>0.25</v>
      </c>
      <c r="G27" s="9">
        <f t="shared" si="0"/>
        <v>3.25</v>
      </c>
      <c r="H27" s="16"/>
      <c r="I27" s="18"/>
      <c r="J27" s="7"/>
      <c r="K27" s="18">
        <v>140</v>
      </c>
      <c r="L27" s="1"/>
    </row>
    <row r="28" spans="1:12" s="2" customFormat="1" ht="11.25" customHeight="1" x14ac:dyDescent="0.25">
      <c r="A28" s="14" t="s">
        <v>120</v>
      </c>
      <c r="B28" s="4" t="s">
        <v>20</v>
      </c>
      <c r="C28" s="4" t="s">
        <v>18</v>
      </c>
      <c r="D28" s="10">
        <v>3.1</v>
      </c>
      <c r="E28" s="9">
        <v>0</v>
      </c>
      <c r="F28" s="9">
        <v>0</v>
      </c>
      <c r="G28" s="9">
        <f t="shared" si="0"/>
        <v>3.1</v>
      </c>
      <c r="H28" s="16"/>
      <c r="I28" s="18"/>
      <c r="J28" s="7"/>
      <c r="K28" s="18">
        <v>504</v>
      </c>
      <c r="L28" s="1"/>
    </row>
    <row r="29" spans="1:12" s="2" customFormat="1" ht="11.25" customHeight="1" x14ac:dyDescent="0.25">
      <c r="A29" s="14" t="s">
        <v>120</v>
      </c>
      <c r="B29" s="4" t="s">
        <v>20</v>
      </c>
      <c r="C29" s="4" t="s">
        <v>9</v>
      </c>
      <c r="D29" s="20">
        <v>2</v>
      </c>
      <c r="E29" s="9">
        <v>0</v>
      </c>
      <c r="F29" s="9">
        <v>0</v>
      </c>
      <c r="G29" s="9">
        <f t="shared" si="0"/>
        <v>2</v>
      </c>
      <c r="H29" s="16"/>
      <c r="I29" s="18"/>
      <c r="J29" s="7"/>
      <c r="K29" s="18">
        <v>1400</v>
      </c>
      <c r="L29" s="1"/>
    </row>
    <row r="30" spans="1:12" s="2" customFormat="1" ht="11.25" customHeight="1" x14ac:dyDescent="0.25">
      <c r="A30" s="14" t="s">
        <v>121</v>
      </c>
      <c r="B30" s="4" t="s">
        <v>20</v>
      </c>
      <c r="C30" s="4" t="s">
        <v>18</v>
      </c>
      <c r="D30" s="10">
        <v>3.1</v>
      </c>
      <c r="E30" s="9">
        <v>0</v>
      </c>
      <c r="F30" s="9">
        <v>0</v>
      </c>
      <c r="G30" s="9">
        <f t="shared" si="0"/>
        <v>3.1</v>
      </c>
      <c r="H30" s="16"/>
      <c r="I30" s="18"/>
      <c r="J30" s="7"/>
      <c r="K30" s="18">
        <v>324</v>
      </c>
      <c r="L30" s="1"/>
    </row>
    <row r="31" spans="1:12" s="2" customFormat="1" ht="12.75" customHeight="1" x14ac:dyDescent="0.25">
      <c r="A31" s="14" t="s">
        <v>121</v>
      </c>
      <c r="B31" s="4" t="s">
        <v>20</v>
      </c>
      <c r="C31" s="4" t="s">
        <v>9</v>
      </c>
      <c r="D31" s="20">
        <v>2</v>
      </c>
      <c r="E31" s="9">
        <v>0</v>
      </c>
      <c r="F31" s="9">
        <v>0</v>
      </c>
      <c r="G31" s="9">
        <f t="shared" si="0"/>
        <v>2</v>
      </c>
      <c r="H31" s="16"/>
      <c r="I31" s="18"/>
      <c r="J31" s="7"/>
      <c r="K31" s="18">
        <v>864</v>
      </c>
      <c r="L31" s="1"/>
    </row>
    <row r="32" spans="1:12" s="2" customFormat="1" ht="12.75" customHeight="1" x14ac:dyDescent="0.25">
      <c r="A32" s="1" t="s">
        <v>19</v>
      </c>
      <c r="B32" s="1" t="s">
        <v>20</v>
      </c>
      <c r="C32" s="1" t="s">
        <v>18</v>
      </c>
      <c r="D32" s="10">
        <v>3.1</v>
      </c>
      <c r="E32" s="9">
        <v>0</v>
      </c>
      <c r="F32" s="9">
        <v>0</v>
      </c>
      <c r="G32" s="9">
        <f t="shared" si="0"/>
        <v>3.1</v>
      </c>
      <c r="H32" s="16"/>
      <c r="I32" s="18"/>
      <c r="J32" s="7"/>
      <c r="K32" s="18">
        <v>648</v>
      </c>
      <c r="L32" s="1"/>
    </row>
    <row r="33" spans="1:12" s="2" customFormat="1" ht="12.75" customHeight="1" x14ac:dyDescent="0.25">
      <c r="A33" s="1" t="s">
        <v>19</v>
      </c>
      <c r="B33" s="1" t="s">
        <v>20</v>
      </c>
      <c r="C33" s="1" t="s">
        <v>9</v>
      </c>
      <c r="D33" s="10">
        <v>2</v>
      </c>
      <c r="E33" s="9">
        <v>0</v>
      </c>
      <c r="F33" s="9">
        <v>0</v>
      </c>
      <c r="G33" s="9">
        <f t="shared" si="0"/>
        <v>2</v>
      </c>
      <c r="H33" s="16">
        <v>3012</v>
      </c>
      <c r="I33" s="18"/>
      <c r="J33" s="7"/>
      <c r="K33" s="18">
        <v>1728</v>
      </c>
      <c r="L33" s="1"/>
    </row>
    <row r="34" spans="1:12" s="2" customFormat="1" ht="12.75" customHeight="1" x14ac:dyDescent="0.25">
      <c r="A34" s="1" t="s">
        <v>21</v>
      </c>
      <c r="B34" s="1" t="s">
        <v>20</v>
      </c>
      <c r="C34" s="1" t="s">
        <v>18</v>
      </c>
      <c r="D34" s="10">
        <v>3.1</v>
      </c>
      <c r="E34" s="9">
        <v>0</v>
      </c>
      <c r="F34" s="9">
        <v>0</v>
      </c>
      <c r="G34" s="9">
        <f t="shared" si="0"/>
        <v>3.1</v>
      </c>
      <c r="H34" s="16">
        <v>1440</v>
      </c>
      <c r="I34" s="18"/>
      <c r="J34" s="7"/>
      <c r="K34" s="18"/>
      <c r="L34" s="1"/>
    </row>
    <row r="35" spans="1:12" s="2" customFormat="1" ht="12.75" customHeight="1" x14ac:dyDescent="0.25">
      <c r="A35" s="1" t="s">
        <v>21</v>
      </c>
      <c r="B35" s="1" t="s">
        <v>20</v>
      </c>
      <c r="C35" s="1" t="s">
        <v>9</v>
      </c>
      <c r="D35" s="10">
        <v>2</v>
      </c>
      <c r="E35" s="9">
        <v>0</v>
      </c>
      <c r="F35" s="9">
        <v>0</v>
      </c>
      <c r="G35" s="9">
        <f t="shared" si="0"/>
        <v>2</v>
      </c>
      <c r="H35" s="16">
        <v>3036</v>
      </c>
      <c r="I35" s="18"/>
      <c r="J35" s="7"/>
      <c r="K35" s="18">
        <v>100</v>
      </c>
      <c r="L35" s="1"/>
    </row>
    <row r="36" spans="1:12" s="2" customFormat="1" ht="12.75" customHeight="1" x14ac:dyDescent="0.25">
      <c r="A36" s="14" t="s">
        <v>123</v>
      </c>
      <c r="B36" s="4" t="s">
        <v>20</v>
      </c>
      <c r="C36" s="4" t="s">
        <v>18</v>
      </c>
      <c r="D36" s="10">
        <v>3.1</v>
      </c>
      <c r="E36" s="9">
        <v>0</v>
      </c>
      <c r="F36" s="9">
        <v>0</v>
      </c>
      <c r="G36" s="9">
        <f t="shared" si="0"/>
        <v>3.1</v>
      </c>
      <c r="H36" s="16"/>
      <c r="I36" s="18"/>
      <c r="J36" s="7"/>
      <c r="K36" s="18">
        <v>180</v>
      </c>
      <c r="L36" s="1"/>
    </row>
    <row r="37" spans="1:12" s="2" customFormat="1" ht="12.75" customHeight="1" x14ac:dyDescent="0.25">
      <c r="A37" s="14" t="s">
        <v>123</v>
      </c>
      <c r="B37" s="4" t="s">
        <v>20</v>
      </c>
      <c r="C37" s="4" t="s">
        <v>9</v>
      </c>
      <c r="D37" s="20">
        <v>2</v>
      </c>
      <c r="E37" s="9">
        <v>0</v>
      </c>
      <c r="F37" s="9">
        <v>0</v>
      </c>
      <c r="G37" s="9">
        <f t="shared" si="0"/>
        <v>2</v>
      </c>
      <c r="H37" s="16"/>
      <c r="I37" s="18"/>
      <c r="J37" s="7"/>
      <c r="K37" s="18">
        <v>672</v>
      </c>
      <c r="L37" s="1"/>
    </row>
    <row r="38" spans="1:12" s="2" customFormat="1" ht="9.75" customHeight="1" x14ac:dyDescent="0.25">
      <c r="A38" s="14" t="s">
        <v>122</v>
      </c>
      <c r="B38" s="4" t="s">
        <v>20</v>
      </c>
      <c r="C38" s="4" t="s">
        <v>18</v>
      </c>
      <c r="D38" s="10">
        <v>3.1</v>
      </c>
      <c r="E38" s="9">
        <v>0</v>
      </c>
      <c r="F38" s="9">
        <v>0</v>
      </c>
      <c r="G38" s="9">
        <f t="shared" si="0"/>
        <v>3.1</v>
      </c>
      <c r="H38" s="16">
        <v>229</v>
      </c>
      <c r="I38" s="18"/>
      <c r="J38" s="7"/>
      <c r="K38" s="18">
        <v>351</v>
      </c>
      <c r="L38" s="1"/>
    </row>
    <row r="39" spans="1:12" s="2" customFormat="1" ht="11.25" customHeight="1" x14ac:dyDescent="0.25">
      <c r="A39" s="14" t="s">
        <v>122</v>
      </c>
      <c r="B39" s="4" t="s">
        <v>20</v>
      </c>
      <c r="C39" s="4" t="s">
        <v>9</v>
      </c>
      <c r="D39" s="20">
        <v>2</v>
      </c>
      <c r="E39" s="9">
        <v>0</v>
      </c>
      <c r="F39" s="9">
        <v>0</v>
      </c>
      <c r="G39" s="9">
        <f t="shared" si="0"/>
        <v>2</v>
      </c>
      <c r="H39" s="16"/>
      <c r="I39" s="18"/>
      <c r="J39" s="7"/>
      <c r="K39" s="18">
        <v>756</v>
      </c>
      <c r="L39" s="1"/>
    </row>
    <row r="40" spans="1:12" s="2" customFormat="1" ht="10.8" x14ac:dyDescent="0.25">
      <c r="A40" s="1" t="s">
        <v>22</v>
      </c>
      <c r="B40" s="1" t="s">
        <v>20</v>
      </c>
      <c r="C40" s="1" t="s">
        <v>18</v>
      </c>
      <c r="D40" s="10">
        <v>3.1</v>
      </c>
      <c r="E40" s="9">
        <v>0</v>
      </c>
      <c r="F40" s="9">
        <v>0</v>
      </c>
      <c r="G40" s="9">
        <f t="shared" si="0"/>
        <v>3.1</v>
      </c>
      <c r="H40" s="16">
        <v>828</v>
      </c>
      <c r="I40" s="18"/>
      <c r="J40" s="7"/>
      <c r="K40" s="18"/>
      <c r="L40" s="1"/>
    </row>
    <row r="41" spans="1:12" s="2" customFormat="1" ht="10.8" x14ac:dyDescent="0.25">
      <c r="A41" s="1" t="s">
        <v>22</v>
      </c>
      <c r="B41" s="1" t="s">
        <v>20</v>
      </c>
      <c r="C41" s="1" t="s">
        <v>9</v>
      </c>
      <c r="D41" s="10">
        <v>2</v>
      </c>
      <c r="E41" s="9">
        <v>0</v>
      </c>
      <c r="F41" s="9">
        <v>0</v>
      </c>
      <c r="G41" s="9">
        <f t="shared" si="0"/>
        <v>2</v>
      </c>
      <c r="H41" s="16">
        <v>3436</v>
      </c>
      <c r="I41" s="18"/>
      <c r="J41" s="7"/>
      <c r="K41" s="18">
        <v>1116</v>
      </c>
      <c r="L41" s="1"/>
    </row>
    <row r="42" spans="1:12" s="2" customFormat="1" ht="10.8" x14ac:dyDescent="0.25">
      <c r="A42" s="1" t="s">
        <v>23</v>
      </c>
      <c r="B42" s="1" t="s">
        <v>14</v>
      </c>
      <c r="C42" s="1" t="s">
        <v>18</v>
      </c>
      <c r="D42" s="15">
        <v>3.3</v>
      </c>
      <c r="E42" s="9">
        <v>0.65</v>
      </c>
      <c r="F42" s="9">
        <v>0.25</v>
      </c>
      <c r="G42" s="9">
        <f t="shared" si="0"/>
        <v>4.1999999999999993</v>
      </c>
      <c r="H42" s="16">
        <v>30</v>
      </c>
      <c r="I42" s="18"/>
      <c r="J42" s="7"/>
      <c r="K42" s="18"/>
      <c r="L42" s="1"/>
    </row>
    <row r="43" spans="1:12" s="2" customFormat="1" ht="10.8" x14ac:dyDescent="0.25">
      <c r="A43" s="1" t="s">
        <v>23</v>
      </c>
      <c r="B43" s="1" t="s">
        <v>14</v>
      </c>
      <c r="C43" s="1" t="s">
        <v>9</v>
      </c>
      <c r="D43" s="10">
        <v>1.84</v>
      </c>
      <c r="E43" s="9">
        <v>0.65</v>
      </c>
      <c r="F43" s="9">
        <v>0.25</v>
      </c>
      <c r="G43" s="9">
        <f t="shared" ref="G43:G77" si="1">D43+E43+F43</f>
        <v>2.74</v>
      </c>
      <c r="H43" s="16">
        <v>72</v>
      </c>
      <c r="I43" s="18"/>
      <c r="J43" s="7">
        <v>2664</v>
      </c>
      <c r="K43" s="18">
        <v>2592</v>
      </c>
      <c r="L43" s="1"/>
    </row>
    <row r="44" spans="1:12" s="2" customFormat="1" ht="10.8" x14ac:dyDescent="0.25">
      <c r="A44" s="1" t="s">
        <v>24</v>
      </c>
      <c r="B44" s="1" t="s">
        <v>14</v>
      </c>
      <c r="C44" s="1" t="s">
        <v>18</v>
      </c>
      <c r="D44" s="15">
        <v>3.3</v>
      </c>
      <c r="E44" s="9">
        <v>0.65</v>
      </c>
      <c r="F44" s="9">
        <v>0.25</v>
      </c>
      <c r="G44" s="9">
        <f t="shared" si="1"/>
        <v>4.1999999999999993</v>
      </c>
      <c r="H44" s="16">
        <v>110</v>
      </c>
      <c r="I44" s="18"/>
      <c r="J44" s="7"/>
      <c r="K44" s="18"/>
      <c r="L44" s="1"/>
    </row>
    <row r="45" spans="1:12" s="2" customFormat="1" ht="10.8" x14ac:dyDescent="0.25">
      <c r="A45" s="1" t="s">
        <v>24</v>
      </c>
      <c r="B45" s="1" t="s">
        <v>14</v>
      </c>
      <c r="C45" s="1" t="s">
        <v>9</v>
      </c>
      <c r="D45" s="10">
        <v>1.84</v>
      </c>
      <c r="E45" s="9">
        <v>0.65</v>
      </c>
      <c r="F45" s="9">
        <v>0.25</v>
      </c>
      <c r="G45" s="9">
        <f t="shared" si="1"/>
        <v>2.74</v>
      </c>
      <c r="H45" s="16">
        <v>68</v>
      </c>
      <c r="I45" s="18">
        <v>2304</v>
      </c>
      <c r="J45" s="7">
        <v>1836</v>
      </c>
      <c r="K45" s="18"/>
      <c r="L45" s="1"/>
    </row>
    <row r="46" spans="1:12" s="2" customFormat="1" ht="10.8" x14ac:dyDescent="0.25">
      <c r="A46" s="34" t="s">
        <v>142</v>
      </c>
      <c r="B46" s="1" t="s">
        <v>20</v>
      </c>
      <c r="C46" s="1" t="s">
        <v>18</v>
      </c>
      <c r="D46" s="10">
        <v>3.3</v>
      </c>
      <c r="E46" s="9">
        <v>0</v>
      </c>
      <c r="F46" s="9">
        <v>0</v>
      </c>
      <c r="G46" s="9">
        <f t="shared" si="1"/>
        <v>3.3</v>
      </c>
      <c r="H46" s="16">
        <v>81</v>
      </c>
      <c r="I46" s="18"/>
      <c r="J46" s="7"/>
      <c r="K46" s="18"/>
      <c r="L46" s="1"/>
    </row>
    <row r="47" spans="1:12" s="2" customFormat="1" ht="10.8" x14ac:dyDescent="0.25">
      <c r="A47" s="34" t="s">
        <v>142</v>
      </c>
      <c r="B47" s="1" t="s">
        <v>20</v>
      </c>
      <c r="C47" s="1" t="s">
        <v>9</v>
      </c>
      <c r="D47" s="10">
        <v>1.84</v>
      </c>
      <c r="E47" s="9">
        <v>0</v>
      </c>
      <c r="F47" s="9">
        <v>0</v>
      </c>
      <c r="G47" s="9">
        <f t="shared" si="1"/>
        <v>1.84</v>
      </c>
      <c r="H47" s="16">
        <v>3270</v>
      </c>
      <c r="I47" s="18"/>
      <c r="J47" s="7"/>
      <c r="K47" s="18"/>
      <c r="L47" s="1"/>
    </row>
    <row r="48" spans="1:12" s="2" customFormat="1" ht="10.8" x14ac:dyDescent="0.25">
      <c r="A48" s="1" t="s">
        <v>25</v>
      </c>
      <c r="B48" s="1" t="s">
        <v>8</v>
      </c>
      <c r="C48" s="1" t="s">
        <v>18</v>
      </c>
      <c r="D48" s="15">
        <v>2.75</v>
      </c>
      <c r="E48" s="9">
        <v>0.2</v>
      </c>
      <c r="F48" s="9">
        <v>0</v>
      </c>
      <c r="G48" s="9">
        <f t="shared" si="1"/>
        <v>2.95</v>
      </c>
      <c r="H48" s="16" t="s">
        <v>150</v>
      </c>
      <c r="I48" s="18"/>
      <c r="J48" s="7"/>
      <c r="K48" s="18"/>
      <c r="L48" s="1"/>
    </row>
    <row r="49" spans="1:12" s="2" customFormat="1" ht="10.8" x14ac:dyDescent="0.25">
      <c r="A49" s="1" t="s">
        <v>25</v>
      </c>
      <c r="B49" s="1" t="s">
        <v>8</v>
      </c>
      <c r="C49" s="1" t="s">
        <v>9</v>
      </c>
      <c r="D49" s="10">
        <v>1.84</v>
      </c>
      <c r="E49" s="9">
        <v>0.2</v>
      </c>
      <c r="F49" s="9">
        <v>0</v>
      </c>
      <c r="G49" s="9">
        <f t="shared" si="1"/>
        <v>2.04</v>
      </c>
      <c r="H49" s="16">
        <v>484</v>
      </c>
      <c r="I49" s="18"/>
      <c r="J49" s="7"/>
      <c r="K49" s="18"/>
      <c r="L49" s="1"/>
    </row>
    <row r="50" spans="1:12" s="2" customFormat="1" ht="10.8" x14ac:dyDescent="0.25">
      <c r="A50" s="1" t="s">
        <v>26</v>
      </c>
      <c r="B50" s="1" t="s">
        <v>8</v>
      </c>
      <c r="C50" s="1" t="s">
        <v>18</v>
      </c>
      <c r="D50" s="15">
        <v>2.75</v>
      </c>
      <c r="E50" s="9">
        <v>0.2</v>
      </c>
      <c r="F50" s="9">
        <v>0</v>
      </c>
      <c r="G50" s="9">
        <f t="shared" si="1"/>
        <v>2.95</v>
      </c>
      <c r="H50" s="16">
        <v>214</v>
      </c>
      <c r="I50" s="18"/>
      <c r="J50" s="7"/>
      <c r="K50" s="18"/>
      <c r="L50" s="1"/>
    </row>
    <row r="51" spans="1:12" s="2" customFormat="1" ht="10.8" x14ac:dyDescent="0.25">
      <c r="A51" s="1" t="s">
        <v>26</v>
      </c>
      <c r="B51" s="1" t="s">
        <v>8</v>
      </c>
      <c r="C51" s="1" t="s">
        <v>9</v>
      </c>
      <c r="D51" s="10">
        <v>1.84</v>
      </c>
      <c r="E51" s="9">
        <v>0.2</v>
      </c>
      <c r="F51" s="9">
        <v>0</v>
      </c>
      <c r="G51" s="9">
        <f t="shared" si="1"/>
        <v>2.04</v>
      </c>
      <c r="H51" s="16">
        <v>667</v>
      </c>
      <c r="I51" s="18"/>
      <c r="J51" s="7"/>
      <c r="K51" s="18"/>
      <c r="L51" s="1"/>
    </row>
    <row r="52" spans="1:12" s="2" customFormat="1" ht="10.8" x14ac:dyDescent="0.25">
      <c r="A52" s="1" t="s">
        <v>27</v>
      </c>
      <c r="B52" s="1" t="s">
        <v>8</v>
      </c>
      <c r="C52" s="1" t="s">
        <v>18</v>
      </c>
      <c r="D52" s="15">
        <v>2.75</v>
      </c>
      <c r="E52" s="9">
        <v>0.2</v>
      </c>
      <c r="F52" s="9">
        <v>0</v>
      </c>
      <c r="G52" s="9">
        <f t="shared" si="1"/>
        <v>2.95</v>
      </c>
      <c r="H52" s="16">
        <v>30</v>
      </c>
      <c r="I52" s="18"/>
      <c r="J52" s="7"/>
      <c r="K52" s="18"/>
      <c r="L52" s="1"/>
    </row>
    <row r="53" spans="1:12" s="2" customFormat="1" ht="10.8" x14ac:dyDescent="0.25">
      <c r="A53" s="1" t="s">
        <v>27</v>
      </c>
      <c r="B53" s="1" t="s">
        <v>8</v>
      </c>
      <c r="C53" s="1" t="s">
        <v>9</v>
      </c>
      <c r="D53" s="10">
        <v>1.84</v>
      </c>
      <c r="E53" s="9">
        <v>0.2</v>
      </c>
      <c r="F53" s="9">
        <v>0</v>
      </c>
      <c r="G53" s="9">
        <f t="shared" si="1"/>
        <v>2.04</v>
      </c>
      <c r="H53" s="16">
        <v>320</v>
      </c>
      <c r="I53" s="18"/>
      <c r="J53" s="7"/>
      <c r="K53" s="18"/>
      <c r="L53" s="1"/>
    </row>
    <row r="54" spans="1:12" s="2" customFormat="1" ht="10.8" x14ac:dyDescent="0.25">
      <c r="A54" s="6" t="s">
        <v>28</v>
      </c>
      <c r="B54" s="1" t="s">
        <v>29</v>
      </c>
      <c r="C54" s="1" t="s">
        <v>18</v>
      </c>
      <c r="D54" s="15">
        <v>3.3</v>
      </c>
      <c r="E54" s="15">
        <v>1.35</v>
      </c>
      <c r="F54" s="9">
        <v>0.25</v>
      </c>
      <c r="G54" s="9">
        <f t="shared" si="1"/>
        <v>4.9000000000000004</v>
      </c>
      <c r="H54" s="16">
        <v>215</v>
      </c>
      <c r="I54" s="18"/>
      <c r="J54" s="7"/>
      <c r="K54" s="18"/>
      <c r="L54" s="1"/>
    </row>
    <row r="55" spans="1:12" s="2" customFormat="1" ht="10.8" x14ac:dyDescent="0.25">
      <c r="A55" s="6" t="s">
        <v>28</v>
      </c>
      <c r="B55" s="1" t="s">
        <v>29</v>
      </c>
      <c r="C55" s="1" t="s">
        <v>9</v>
      </c>
      <c r="D55" s="10">
        <v>1.84</v>
      </c>
      <c r="E55" s="15">
        <v>1.35</v>
      </c>
      <c r="F55" s="9">
        <v>0.25</v>
      </c>
      <c r="G55" s="9">
        <f t="shared" si="1"/>
        <v>3.4400000000000004</v>
      </c>
      <c r="H55" s="16">
        <v>400</v>
      </c>
      <c r="I55" s="18"/>
      <c r="J55" s="7"/>
      <c r="K55" s="18"/>
      <c r="L55" s="1"/>
    </row>
    <row r="56" spans="1:12" s="2" customFormat="1" ht="10.8" x14ac:dyDescent="0.25">
      <c r="A56" s="6" t="s">
        <v>30</v>
      </c>
      <c r="B56" s="1" t="s">
        <v>29</v>
      </c>
      <c r="C56" s="1" t="s">
        <v>18</v>
      </c>
      <c r="D56" s="15">
        <v>3.3</v>
      </c>
      <c r="E56" s="15">
        <v>1.35</v>
      </c>
      <c r="F56" s="9">
        <v>0.25</v>
      </c>
      <c r="G56" s="9">
        <f t="shared" si="1"/>
        <v>4.9000000000000004</v>
      </c>
      <c r="H56" s="16">
        <v>290</v>
      </c>
      <c r="I56" s="18"/>
      <c r="J56" s="7"/>
      <c r="K56" s="18"/>
      <c r="L56" s="1"/>
    </row>
    <row r="57" spans="1:12" s="2" customFormat="1" ht="10.8" x14ac:dyDescent="0.25">
      <c r="A57" s="6" t="s">
        <v>30</v>
      </c>
      <c r="B57" s="1" t="s">
        <v>29</v>
      </c>
      <c r="C57" s="1" t="s">
        <v>9</v>
      </c>
      <c r="D57" s="10">
        <v>1.84</v>
      </c>
      <c r="E57" s="15">
        <v>1.35</v>
      </c>
      <c r="F57" s="9">
        <v>0.25</v>
      </c>
      <c r="G57" s="9">
        <f t="shared" si="1"/>
        <v>3.4400000000000004</v>
      </c>
      <c r="H57" s="16">
        <v>870</v>
      </c>
      <c r="I57" s="18"/>
      <c r="J57" s="7"/>
      <c r="K57" s="18"/>
      <c r="L57" s="1"/>
    </row>
    <row r="58" spans="1:12" s="2" customFormat="1" ht="10.8" x14ac:dyDescent="0.25">
      <c r="A58" s="1" t="s">
        <v>31</v>
      </c>
      <c r="B58" s="1" t="s">
        <v>14</v>
      </c>
      <c r="C58" s="1" t="s">
        <v>18</v>
      </c>
      <c r="D58" s="15">
        <v>3.3</v>
      </c>
      <c r="E58" s="9">
        <v>0.65</v>
      </c>
      <c r="F58" s="9">
        <v>0.25</v>
      </c>
      <c r="G58" s="9">
        <f t="shared" si="1"/>
        <v>4.1999999999999993</v>
      </c>
      <c r="H58" s="16">
        <v>150</v>
      </c>
      <c r="I58" s="18"/>
      <c r="J58" s="7"/>
      <c r="K58" s="18"/>
      <c r="L58" s="1"/>
    </row>
    <row r="59" spans="1:12" s="2" customFormat="1" ht="10.8" x14ac:dyDescent="0.25">
      <c r="A59" s="1" t="s">
        <v>31</v>
      </c>
      <c r="B59" s="1" t="s">
        <v>14</v>
      </c>
      <c r="C59" s="1" t="s">
        <v>9</v>
      </c>
      <c r="D59" s="10">
        <v>1.84</v>
      </c>
      <c r="E59" s="9">
        <v>0.65</v>
      </c>
      <c r="F59" s="9">
        <v>0.25</v>
      </c>
      <c r="G59" s="9">
        <f t="shared" si="1"/>
        <v>2.74</v>
      </c>
      <c r="H59" s="16">
        <v>1930</v>
      </c>
      <c r="I59" s="18"/>
      <c r="J59" s="7">
        <v>1332</v>
      </c>
      <c r="K59" s="18">
        <v>504</v>
      </c>
      <c r="L59" s="1"/>
    </row>
    <row r="60" spans="1:12" s="2" customFormat="1" ht="10.8" x14ac:dyDescent="0.25">
      <c r="A60" s="1" t="s">
        <v>32</v>
      </c>
      <c r="B60" s="1" t="s">
        <v>14</v>
      </c>
      <c r="C60" s="1" t="s">
        <v>18</v>
      </c>
      <c r="D60" s="15">
        <v>3.3</v>
      </c>
      <c r="E60" s="9">
        <v>0.65</v>
      </c>
      <c r="F60" s="9">
        <v>0.25</v>
      </c>
      <c r="G60" s="9">
        <f t="shared" si="1"/>
        <v>4.1999999999999993</v>
      </c>
      <c r="H60" s="16">
        <v>285</v>
      </c>
      <c r="I60" s="18"/>
      <c r="J60" s="7"/>
      <c r="K60" s="18"/>
      <c r="L60" s="1"/>
    </row>
    <row r="61" spans="1:12" s="2" customFormat="1" ht="10.8" x14ac:dyDescent="0.25">
      <c r="A61" s="1" t="s">
        <v>32</v>
      </c>
      <c r="B61" s="1" t="s">
        <v>14</v>
      </c>
      <c r="C61" s="1" t="s">
        <v>9</v>
      </c>
      <c r="D61" s="10">
        <v>1.84</v>
      </c>
      <c r="E61" s="9">
        <v>0.65</v>
      </c>
      <c r="F61" s="9">
        <v>0.25</v>
      </c>
      <c r="G61" s="9">
        <f t="shared" si="1"/>
        <v>2.74</v>
      </c>
      <c r="H61" s="16">
        <v>1385</v>
      </c>
      <c r="I61" s="18"/>
      <c r="J61" s="7"/>
      <c r="K61" s="18"/>
      <c r="L61" s="1"/>
    </row>
    <row r="62" spans="1:12" s="2" customFormat="1" ht="10.8" x14ac:dyDescent="0.25">
      <c r="A62" s="1" t="s">
        <v>135</v>
      </c>
      <c r="B62" s="1" t="s">
        <v>20</v>
      </c>
      <c r="C62" s="1" t="s">
        <v>9</v>
      </c>
      <c r="D62" s="10">
        <v>0.75</v>
      </c>
      <c r="E62" s="9">
        <v>0</v>
      </c>
      <c r="F62" s="9">
        <v>0</v>
      </c>
      <c r="G62" s="9">
        <f t="shared" si="1"/>
        <v>0.75</v>
      </c>
      <c r="H62" s="16"/>
      <c r="I62" s="18"/>
      <c r="J62" s="7"/>
      <c r="K62" s="18">
        <f>72+196</f>
        <v>268</v>
      </c>
      <c r="L62" s="1"/>
    </row>
    <row r="63" spans="1:12" s="2" customFormat="1" ht="10.8" x14ac:dyDescent="0.25">
      <c r="A63" s="1" t="s">
        <v>33</v>
      </c>
      <c r="B63" s="1" t="s">
        <v>14</v>
      </c>
      <c r="C63" s="1" t="s">
        <v>9</v>
      </c>
      <c r="D63" s="10">
        <v>2.2000000000000002</v>
      </c>
      <c r="E63" s="9">
        <v>0.75</v>
      </c>
      <c r="F63" s="9">
        <v>0.25</v>
      </c>
      <c r="G63" s="9">
        <f t="shared" si="1"/>
        <v>3.2</v>
      </c>
      <c r="H63" s="16">
        <v>202</v>
      </c>
      <c r="I63" s="18"/>
      <c r="J63" s="7"/>
      <c r="K63" s="18"/>
      <c r="L63" s="1">
        <v>756</v>
      </c>
    </row>
    <row r="64" spans="1:12" s="2" customFormat="1" ht="10.8" x14ac:dyDescent="0.25">
      <c r="A64" s="1" t="s">
        <v>34</v>
      </c>
      <c r="B64" s="1" t="s">
        <v>20</v>
      </c>
      <c r="C64" s="1" t="s">
        <v>9</v>
      </c>
      <c r="D64" s="10">
        <v>1.31</v>
      </c>
      <c r="E64" s="9">
        <v>0</v>
      </c>
      <c r="F64" s="9">
        <v>0</v>
      </c>
      <c r="G64" s="9">
        <f t="shared" si="1"/>
        <v>1.31</v>
      </c>
      <c r="H64" s="16"/>
      <c r="I64" s="18"/>
      <c r="J64" s="7"/>
      <c r="K64" s="18">
        <v>992</v>
      </c>
      <c r="L64" s="1">
        <f>504+112</f>
        <v>616</v>
      </c>
    </row>
    <row r="65" spans="1:12" s="2" customFormat="1" ht="10.8" x14ac:dyDescent="0.25">
      <c r="A65" s="1" t="s">
        <v>35</v>
      </c>
      <c r="B65" s="1" t="s">
        <v>20</v>
      </c>
      <c r="C65" s="1" t="s">
        <v>18</v>
      </c>
      <c r="D65" s="10">
        <v>1.93</v>
      </c>
      <c r="E65" s="9">
        <v>0</v>
      </c>
      <c r="F65" s="9">
        <v>0</v>
      </c>
      <c r="G65" s="9">
        <f t="shared" si="1"/>
        <v>1.93</v>
      </c>
      <c r="H65" s="16">
        <v>30</v>
      </c>
      <c r="I65" s="18"/>
      <c r="J65" s="7"/>
      <c r="K65" s="18"/>
      <c r="L65" s="1"/>
    </row>
    <row r="66" spans="1:12" s="2" customFormat="1" ht="10.8" x14ac:dyDescent="0.25">
      <c r="A66" s="1" t="s">
        <v>35</v>
      </c>
      <c r="B66" s="1" t="s">
        <v>20</v>
      </c>
      <c r="C66" s="1" t="s">
        <v>9</v>
      </c>
      <c r="D66" s="10">
        <v>0.77</v>
      </c>
      <c r="E66" s="9">
        <v>0</v>
      </c>
      <c r="F66" s="9">
        <v>0</v>
      </c>
      <c r="G66" s="9">
        <f t="shared" si="1"/>
        <v>0.77</v>
      </c>
      <c r="H66" s="16">
        <v>1034</v>
      </c>
      <c r="I66" s="18"/>
      <c r="J66" s="7"/>
      <c r="K66" s="18"/>
      <c r="L66" s="1"/>
    </row>
    <row r="67" spans="1:12" s="2" customFormat="1" ht="10.8" x14ac:dyDescent="0.25">
      <c r="A67" s="1" t="s">
        <v>124</v>
      </c>
      <c r="B67" s="1" t="s">
        <v>93</v>
      </c>
      <c r="C67" s="1" t="s">
        <v>9</v>
      </c>
      <c r="D67" s="10">
        <v>2.2000000000000002</v>
      </c>
      <c r="E67" s="9">
        <v>0.75</v>
      </c>
      <c r="F67" s="9">
        <v>0.25</v>
      </c>
      <c r="G67" s="9">
        <f t="shared" si="1"/>
        <v>3.2</v>
      </c>
      <c r="H67" s="16"/>
      <c r="I67" s="18"/>
      <c r="J67" s="7"/>
      <c r="K67" s="18"/>
      <c r="L67" s="7">
        <v>1000</v>
      </c>
    </row>
    <row r="68" spans="1:12" s="2" customFormat="1" ht="10.8" x14ac:dyDescent="0.25">
      <c r="A68" s="8" t="s">
        <v>98</v>
      </c>
      <c r="B68" s="1" t="s">
        <v>15</v>
      </c>
      <c r="C68" s="1" t="s">
        <v>9</v>
      </c>
      <c r="D68" s="10">
        <v>2.1</v>
      </c>
      <c r="E68" s="15">
        <v>1</v>
      </c>
      <c r="F68" s="9">
        <v>0.25</v>
      </c>
      <c r="G68" s="9">
        <f t="shared" si="1"/>
        <v>3.35</v>
      </c>
      <c r="H68" s="16">
        <v>720</v>
      </c>
      <c r="I68" s="18">
        <v>2368</v>
      </c>
      <c r="J68" s="7"/>
      <c r="K68" s="18">
        <v>3492</v>
      </c>
      <c r="L68" s="7">
        <f>900+864</f>
        <v>1764</v>
      </c>
    </row>
    <row r="69" spans="1:12" s="2" customFormat="1" ht="10.8" x14ac:dyDescent="0.25">
      <c r="A69" s="1" t="s">
        <v>70</v>
      </c>
      <c r="B69" s="1" t="s">
        <v>20</v>
      </c>
      <c r="C69" s="1" t="s">
        <v>9</v>
      </c>
      <c r="D69" s="11">
        <v>0.79</v>
      </c>
      <c r="E69" s="9">
        <v>0</v>
      </c>
      <c r="F69" s="9">
        <v>0</v>
      </c>
      <c r="G69" s="9">
        <f t="shared" si="1"/>
        <v>0.79</v>
      </c>
      <c r="H69" s="16">
        <v>486</v>
      </c>
      <c r="I69" s="18">
        <v>468</v>
      </c>
      <c r="J69" s="7">
        <v>792</v>
      </c>
      <c r="K69" s="18"/>
      <c r="L69" s="1"/>
    </row>
    <row r="70" spans="1:12" s="2" customFormat="1" ht="10.8" x14ac:dyDescent="0.25">
      <c r="A70" s="1" t="s">
        <v>36</v>
      </c>
      <c r="B70" s="1" t="s">
        <v>20</v>
      </c>
      <c r="C70" s="1" t="s">
        <v>9</v>
      </c>
      <c r="D70" s="11">
        <v>0.83</v>
      </c>
      <c r="E70" s="9">
        <v>0</v>
      </c>
      <c r="F70" s="9">
        <v>0</v>
      </c>
      <c r="G70" s="9">
        <f t="shared" si="1"/>
        <v>0.83</v>
      </c>
      <c r="H70" s="16"/>
      <c r="I70" s="18">
        <v>0</v>
      </c>
      <c r="J70" s="7"/>
      <c r="K70" s="18">
        <v>657</v>
      </c>
      <c r="L70" s="1"/>
    </row>
    <row r="71" spans="1:12" s="2" customFormat="1" ht="10.8" x14ac:dyDescent="0.25">
      <c r="A71" s="19" t="s">
        <v>134</v>
      </c>
      <c r="B71" s="1" t="s">
        <v>20</v>
      </c>
      <c r="C71" s="1" t="s">
        <v>18</v>
      </c>
      <c r="D71" s="11">
        <v>3.3</v>
      </c>
      <c r="E71" s="9">
        <v>0</v>
      </c>
      <c r="F71" s="9">
        <v>0</v>
      </c>
      <c r="G71" s="9">
        <f t="shared" si="1"/>
        <v>3.3</v>
      </c>
      <c r="H71" s="16"/>
      <c r="I71" s="18"/>
      <c r="J71" s="7">
        <v>122</v>
      </c>
      <c r="K71" s="18"/>
      <c r="L71" s="1"/>
    </row>
    <row r="72" spans="1:12" s="2" customFormat="1" ht="10.8" x14ac:dyDescent="0.25">
      <c r="A72" s="19" t="s">
        <v>134</v>
      </c>
      <c r="B72" s="1" t="s">
        <v>20</v>
      </c>
      <c r="C72" s="1" t="s">
        <v>9</v>
      </c>
      <c r="D72" s="11">
        <v>2</v>
      </c>
      <c r="E72" s="9">
        <v>0</v>
      </c>
      <c r="F72" s="9">
        <v>0</v>
      </c>
      <c r="G72" s="9">
        <f t="shared" si="1"/>
        <v>2</v>
      </c>
      <c r="H72" s="16"/>
      <c r="I72" s="18"/>
      <c r="J72" s="7"/>
      <c r="K72" s="18"/>
      <c r="L72" s="1">
        <v>288</v>
      </c>
    </row>
    <row r="73" spans="1:12" s="2" customFormat="1" ht="10.8" x14ac:dyDescent="0.25">
      <c r="A73" s="6" t="s">
        <v>37</v>
      </c>
      <c r="B73" s="1" t="s">
        <v>29</v>
      </c>
      <c r="C73" s="1" t="s">
        <v>18</v>
      </c>
      <c r="D73" s="10">
        <v>3.15</v>
      </c>
      <c r="E73" s="15">
        <v>1.3</v>
      </c>
      <c r="F73" s="9">
        <v>0.25</v>
      </c>
      <c r="G73" s="9">
        <f t="shared" si="1"/>
        <v>4.7</v>
      </c>
      <c r="H73" s="16">
        <v>655</v>
      </c>
      <c r="I73" s="18"/>
      <c r="J73" s="7"/>
      <c r="K73" s="18"/>
      <c r="L73" s="1"/>
    </row>
    <row r="74" spans="1:12" s="2" customFormat="1" ht="10.8" x14ac:dyDescent="0.25">
      <c r="A74" s="6" t="s">
        <v>37</v>
      </c>
      <c r="B74" s="1" t="s">
        <v>29</v>
      </c>
      <c r="C74" s="1" t="s">
        <v>9</v>
      </c>
      <c r="D74" s="10">
        <v>2.1</v>
      </c>
      <c r="E74" s="15">
        <v>1.3</v>
      </c>
      <c r="F74" s="9">
        <v>0.25</v>
      </c>
      <c r="G74" s="9">
        <f t="shared" si="1"/>
        <v>3.6500000000000004</v>
      </c>
      <c r="H74" s="16">
        <v>852</v>
      </c>
      <c r="I74" s="18"/>
      <c r="J74" s="7"/>
      <c r="K74" s="18"/>
      <c r="L74" s="1"/>
    </row>
    <row r="75" spans="1:12" s="2" customFormat="1" ht="10.8" x14ac:dyDescent="0.25">
      <c r="A75" s="1" t="s">
        <v>38</v>
      </c>
      <c r="B75" s="1" t="s">
        <v>14</v>
      </c>
      <c r="C75" s="1" t="s">
        <v>18</v>
      </c>
      <c r="D75" s="10">
        <v>3.15</v>
      </c>
      <c r="E75" s="9">
        <v>0.55000000000000004</v>
      </c>
      <c r="F75" s="9">
        <v>0.25</v>
      </c>
      <c r="G75" s="9">
        <f t="shared" si="1"/>
        <v>3.95</v>
      </c>
      <c r="H75" s="16">
        <v>690</v>
      </c>
      <c r="I75" s="18"/>
      <c r="J75" s="7"/>
      <c r="K75" s="18"/>
      <c r="L75" s="1"/>
    </row>
    <row r="76" spans="1:12" s="2" customFormat="1" ht="10.8" x14ac:dyDescent="0.25">
      <c r="A76" s="1" t="s">
        <v>38</v>
      </c>
      <c r="B76" s="1" t="s">
        <v>14</v>
      </c>
      <c r="C76" s="1" t="s">
        <v>9</v>
      </c>
      <c r="D76" s="10">
        <v>1.84</v>
      </c>
      <c r="E76" s="9">
        <v>0.55000000000000004</v>
      </c>
      <c r="F76" s="9">
        <v>0.25</v>
      </c>
      <c r="G76" s="9">
        <f t="shared" si="1"/>
        <v>2.64</v>
      </c>
      <c r="H76" s="16">
        <v>5670</v>
      </c>
      <c r="I76" s="18"/>
      <c r="J76" s="7"/>
      <c r="K76" s="18"/>
      <c r="L76" s="1"/>
    </row>
    <row r="77" spans="1:12" s="2" customFormat="1" ht="10.8" x14ac:dyDescent="0.25">
      <c r="A77" s="1" t="s">
        <v>39</v>
      </c>
      <c r="B77" s="1" t="s">
        <v>14</v>
      </c>
      <c r="C77" s="1" t="s">
        <v>18</v>
      </c>
      <c r="D77" s="10">
        <v>3.15</v>
      </c>
      <c r="E77" s="9">
        <v>0.9</v>
      </c>
      <c r="F77" s="9">
        <v>0.25</v>
      </c>
      <c r="G77" s="9">
        <f t="shared" si="1"/>
        <v>4.3</v>
      </c>
      <c r="H77" s="16"/>
      <c r="I77" s="18"/>
      <c r="J77" s="7"/>
      <c r="K77" s="18"/>
      <c r="L77" s="1"/>
    </row>
    <row r="78" spans="1:12" s="2" customFormat="1" ht="10.8" x14ac:dyDescent="0.25">
      <c r="A78" s="1" t="s">
        <v>39</v>
      </c>
      <c r="B78" s="1" t="s">
        <v>14</v>
      </c>
      <c r="C78" s="1" t="s">
        <v>9</v>
      </c>
      <c r="D78" s="10">
        <v>1.84</v>
      </c>
      <c r="E78" s="9">
        <v>0.9</v>
      </c>
      <c r="F78" s="9">
        <v>0.25</v>
      </c>
      <c r="G78" s="9">
        <f t="shared" ref="G78:G109" si="2">D78+E78+F78</f>
        <v>2.99</v>
      </c>
      <c r="H78" s="16">
        <v>2810</v>
      </c>
      <c r="I78" s="18"/>
      <c r="J78" s="7"/>
      <c r="K78" s="18"/>
      <c r="L78" s="1"/>
    </row>
    <row r="79" spans="1:12" s="2" customFormat="1" ht="10.8" x14ac:dyDescent="0.25">
      <c r="A79" s="8" t="s">
        <v>99</v>
      </c>
      <c r="B79" s="1" t="s">
        <v>15</v>
      </c>
      <c r="C79" s="1" t="s">
        <v>18</v>
      </c>
      <c r="D79" s="10">
        <v>3.15</v>
      </c>
      <c r="E79" s="15">
        <v>1</v>
      </c>
      <c r="F79" s="9">
        <v>0.25</v>
      </c>
      <c r="G79" s="9">
        <f t="shared" si="2"/>
        <v>4.4000000000000004</v>
      </c>
      <c r="H79" s="16">
        <v>1184</v>
      </c>
      <c r="I79" s="18"/>
      <c r="J79" s="7"/>
      <c r="K79" s="18"/>
      <c r="L79" s="1"/>
    </row>
    <row r="80" spans="1:12" s="2" customFormat="1" ht="10.8" x14ac:dyDescent="0.25">
      <c r="A80" s="8" t="s">
        <v>99</v>
      </c>
      <c r="B80" s="1" t="s">
        <v>15</v>
      </c>
      <c r="C80" s="1" t="s">
        <v>9</v>
      </c>
      <c r="D80" s="10">
        <v>1.84</v>
      </c>
      <c r="E80" s="15">
        <v>1</v>
      </c>
      <c r="F80" s="9">
        <v>0.25</v>
      </c>
      <c r="G80" s="9">
        <f t="shared" si="2"/>
        <v>3.09</v>
      </c>
      <c r="H80" s="16">
        <v>838</v>
      </c>
      <c r="I80" s="18"/>
      <c r="J80" s="7"/>
      <c r="K80" s="18"/>
      <c r="L80" s="1"/>
    </row>
    <row r="81" spans="1:12" s="2" customFormat="1" ht="10.8" x14ac:dyDescent="0.25">
      <c r="A81" s="8" t="s">
        <v>100</v>
      </c>
      <c r="B81" s="1" t="s">
        <v>15</v>
      </c>
      <c r="C81" s="1" t="s">
        <v>18</v>
      </c>
      <c r="D81" s="10">
        <v>3.15</v>
      </c>
      <c r="E81" s="15">
        <v>1</v>
      </c>
      <c r="F81" s="9">
        <v>0.25</v>
      </c>
      <c r="G81" s="9">
        <f t="shared" si="2"/>
        <v>4.4000000000000004</v>
      </c>
      <c r="H81" s="16">
        <v>345</v>
      </c>
      <c r="I81" s="18"/>
      <c r="J81" s="7"/>
      <c r="K81" s="18"/>
      <c r="L81" s="1"/>
    </row>
    <row r="82" spans="1:12" s="2" customFormat="1" ht="10.8" x14ac:dyDescent="0.25">
      <c r="A82" s="8" t="s">
        <v>100</v>
      </c>
      <c r="B82" s="1" t="s">
        <v>15</v>
      </c>
      <c r="C82" s="1" t="s">
        <v>9</v>
      </c>
      <c r="D82" s="10">
        <v>1.84</v>
      </c>
      <c r="E82" s="15">
        <v>1</v>
      </c>
      <c r="F82" s="9">
        <v>0.25</v>
      </c>
      <c r="G82" s="9">
        <f t="shared" si="2"/>
        <v>3.09</v>
      </c>
      <c r="H82" s="16">
        <v>1522</v>
      </c>
      <c r="I82" s="18"/>
      <c r="J82" s="7"/>
      <c r="K82" s="18"/>
      <c r="L82" s="1"/>
    </row>
    <row r="83" spans="1:12" s="2" customFormat="1" ht="10.8" x14ac:dyDescent="0.25">
      <c r="A83" s="8" t="s">
        <v>101</v>
      </c>
      <c r="B83" s="1" t="s">
        <v>15</v>
      </c>
      <c r="C83" s="1" t="s">
        <v>18</v>
      </c>
      <c r="D83" s="10">
        <v>3.15</v>
      </c>
      <c r="E83" s="15">
        <v>1</v>
      </c>
      <c r="F83" s="9">
        <v>0.25</v>
      </c>
      <c r="G83" s="9">
        <f t="shared" si="2"/>
        <v>4.4000000000000004</v>
      </c>
      <c r="H83" s="16">
        <v>275</v>
      </c>
      <c r="I83" s="18"/>
      <c r="J83" s="7"/>
      <c r="K83" s="18"/>
      <c r="L83" s="1"/>
    </row>
    <row r="84" spans="1:12" s="28" customFormat="1" ht="10.8" x14ac:dyDescent="0.25">
      <c r="A84" s="8" t="s">
        <v>101</v>
      </c>
      <c r="B84" s="1" t="s">
        <v>15</v>
      </c>
      <c r="C84" s="1" t="s">
        <v>9</v>
      </c>
      <c r="D84" s="10">
        <v>1.84</v>
      </c>
      <c r="E84" s="15">
        <v>1</v>
      </c>
      <c r="F84" s="9">
        <v>0.25</v>
      </c>
      <c r="G84" s="9">
        <f t="shared" si="2"/>
        <v>3.09</v>
      </c>
      <c r="H84" s="16">
        <v>911</v>
      </c>
      <c r="I84" s="18"/>
      <c r="J84" s="7"/>
      <c r="K84" s="18"/>
      <c r="L84" s="1"/>
    </row>
    <row r="85" spans="1:12" s="28" customFormat="1" ht="10.8" hidden="1" x14ac:dyDescent="0.25">
      <c r="A85" s="1" t="s">
        <v>71</v>
      </c>
      <c r="B85" s="1" t="s">
        <v>20</v>
      </c>
      <c r="C85" s="1" t="s">
        <v>9</v>
      </c>
      <c r="D85" s="11">
        <v>0.74</v>
      </c>
      <c r="E85" s="9">
        <v>0</v>
      </c>
      <c r="F85" s="9">
        <v>0</v>
      </c>
      <c r="G85" s="9">
        <f t="shared" si="2"/>
        <v>0.74</v>
      </c>
      <c r="H85" s="16"/>
      <c r="I85" s="18"/>
      <c r="J85" s="7"/>
      <c r="K85" s="18"/>
      <c r="L85" s="1"/>
    </row>
    <row r="86" spans="1:12" s="28" customFormat="1" ht="10.8" x14ac:dyDescent="0.25">
      <c r="A86" s="1" t="s">
        <v>40</v>
      </c>
      <c r="B86" s="1" t="s">
        <v>20</v>
      </c>
      <c r="C86" s="1" t="s">
        <v>9</v>
      </c>
      <c r="D86" s="11">
        <v>0.74</v>
      </c>
      <c r="E86" s="9">
        <v>0</v>
      </c>
      <c r="F86" s="9">
        <v>0</v>
      </c>
      <c r="G86" s="9">
        <f t="shared" si="2"/>
        <v>0.74</v>
      </c>
      <c r="H86" s="16">
        <v>2542</v>
      </c>
      <c r="I86" s="18"/>
      <c r="J86" s="7"/>
      <c r="K86" s="18"/>
      <c r="L86" s="1"/>
    </row>
    <row r="87" spans="1:12" s="28" customFormat="1" ht="10.8" x14ac:dyDescent="0.25">
      <c r="A87" s="1" t="s">
        <v>87</v>
      </c>
      <c r="B87" s="1" t="s">
        <v>14</v>
      </c>
      <c r="C87" s="1" t="s">
        <v>18</v>
      </c>
      <c r="D87" s="11">
        <v>3.3</v>
      </c>
      <c r="E87" s="9">
        <v>0.85</v>
      </c>
      <c r="F87" s="9">
        <v>0.25</v>
      </c>
      <c r="G87" s="9">
        <f t="shared" si="2"/>
        <v>4.3999999999999995</v>
      </c>
      <c r="H87" s="16">
        <v>149</v>
      </c>
      <c r="I87" s="18"/>
      <c r="J87" s="7"/>
      <c r="K87" s="18"/>
      <c r="L87" s="1"/>
    </row>
    <row r="88" spans="1:12" s="28" customFormat="1" ht="10.8" x14ac:dyDescent="0.25">
      <c r="A88" s="1" t="s">
        <v>87</v>
      </c>
      <c r="B88" s="1" t="s">
        <v>14</v>
      </c>
      <c r="C88" s="1" t="s">
        <v>9</v>
      </c>
      <c r="D88" s="11">
        <v>2.1</v>
      </c>
      <c r="E88" s="9">
        <v>0.85</v>
      </c>
      <c r="F88" s="9">
        <v>0.25</v>
      </c>
      <c r="G88" s="9">
        <f t="shared" si="2"/>
        <v>3.2</v>
      </c>
      <c r="H88" s="16">
        <v>144</v>
      </c>
      <c r="I88" s="18"/>
      <c r="J88" s="7"/>
      <c r="K88" s="18"/>
      <c r="L88" s="1"/>
    </row>
    <row r="89" spans="1:12" s="28" customFormat="1" ht="10.8" x14ac:dyDescent="0.25">
      <c r="A89" s="1" t="s">
        <v>88</v>
      </c>
      <c r="B89" s="1" t="s">
        <v>14</v>
      </c>
      <c r="C89" s="1" t="s">
        <v>18</v>
      </c>
      <c r="D89" s="11">
        <v>3.3</v>
      </c>
      <c r="E89" s="9">
        <v>0.95</v>
      </c>
      <c r="F89" s="9">
        <v>0.25</v>
      </c>
      <c r="G89" s="9">
        <f t="shared" si="2"/>
        <v>4.5</v>
      </c>
      <c r="H89" s="16">
        <v>284</v>
      </c>
      <c r="I89" s="18"/>
      <c r="J89" s="7"/>
      <c r="K89" s="18"/>
      <c r="L89" s="1"/>
    </row>
    <row r="90" spans="1:12" s="28" customFormat="1" ht="10.8" x14ac:dyDescent="0.25">
      <c r="A90" s="1" t="s">
        <v>90</v>
      </c>
      <c r="B90" s="1" t="s">
        <v>14</v>
      </c>
      <c r="C90" s="1" t="s">
        <v>18</v>
      </c>
      <c r="D90" s="11">
        <v>3.3</v>
      </c>
      <c r="E90" s="9">
        <v>0.85</v>
      </c>
      <c r="F90" s="9">
        <v>0.25</v>
      </c>
      <c r="G90" s="9">
        <f t="shared" si="2"/>
        <v>4.3999999999999995</v>
      </c>
      <c r="H90" s="16">
        <v>1102</v>
      </c>
      <c r="I90" s="18"/>
      <c r="J90" s="7"/>
      <c r="K90" s="18"/>
      <c r="L90" s="1"/>
    </row>
    <row r="91" spans="1:12" s="2" customFormat="1" ht="10.8" x14ac:dyDescent="0.25">
      <c r="A91" s="8" t="s">
        <v>102</v>
      </c>
      <c r="B91" s="1" t="s">
        <v>15</v>
      </c>
      <c r="C91" s="1" t="s">
        <v>18</v>
      </c>
      <c r="D91" s="11">
        <v>3.3</v>
      </c>
      <c r="E91" s="15">
        <v>1</v>
      </c>
      <c r="F91" s="9">
        <v>0.25</v>
      </c>
      <c r="G91" s="9">
        <f t="shared" si="2"/>
        <v>4.55</v>
      </c>
      <c r="H91" s="16">
        <v>1093</v>
      </c>
      <c r="I91" s="18"/>
      <c r="J91" s="7"/>
      <c r="K91" s="18"/>
      <c r="L91" s="1"/>
    </row>
    <row r="92" spans="1:12" s="2" customFormat="1" ht="10.8" x14ac:dyDescent="0.25">
      <c r="A92" s="8" t="s">
        <v>102</v>
      </c>
      <c r="B92" s="1" t="s">
        <v>15</v>
      </c>
      <c r="C92" s="1" t="s">
        <v>9</v>
      </c>
      <c r="D92" s="11">
        <v>2.1</v>
      </c>
      <c r="E92" s="15">
        <v>1</v>
      </c>
      <c r="F92" s="9">
        <v>0.25</v>
      </c>
      <c r="G92" s="9">
        <f t="shared" si="2"/>
        <v>3.35</v>
      </c>
      <c r="H92" s="16">
        <v>1980</v>
      </c>
      <c r="I92" s="18"/>
      <c r="J92" s="7"/>
      <c r="K92" s="18"/>
      <c r="L92" s="1"/>
    </row>
    <row r="93" spans="1:12" s="2" customFormat="1" ht="10.8" x14ac:dyDescent="0.25">
      <c r="A93" s="1" t="s">
        <v>89</v>
      </c>
      <c r="B93" s="1" t="s">
        <v>14</v>
      </c>
      <c r="C93" s="1" t="s">
        <v>18</v>
      </c>
      <c r="D93" s="11">
        <v>3.3</v>
      </c>
      <c r="E93" s="9">
        <v>0.85</v>
      </c>
      <c r="F93" s="9">
        <v>0.25</v>
      </c>
      <c r="G93" s="9">
        <f t="shared" si="2"/>
        <v>4.3999999999999995</v>
      </c>
      <c r="H93" s="16">
        <v>553</v>
      </c>
      <c r="I93" s="18"/>
      <c r="J93" s="7"/>
      <c r="K93" s="18"/>
      <c r="L93" s="1"/>
    </row>
    <row r="94" spans="1:12" s="2" customFormat="1" ht="10.8" x14ac:dyDescent="0.25">
      <c r="A94" s="8" t="s">
        <v>103</v>
      </c>
      <c r="B94" s="1" t="s">
        <v>15</v>
      </c>
      <c r="C94" s="1" t="s">
        <v>18</v>
      </c>
      <c r="D94" s="11">
        <v>3.3</v>
      </c>
      <c r="E94" s="15">
        <v>1</v>
      </c>
      <c r="F94" s="9">
        <v>0.25</v>
      </c>
      <c r="G94" s="9">
        <f t="shared" si="2"/>
        <v>4.55</v>
      </c>
      <c r="H94" s="16">
        <v>216</v>
      </c>
      <c r="I94" s="18"/>
      <c r="J94" s="7"/>
      <c r="K94" s="18"/>
      <c r="L94" s="1"/>
    </row>
    <row r="95" spans="1:12" s="2" customFormat="1" ht="10.8" x14ac:dyDescent="0.25">
      <c r="A95" s="8" t="s">
        <v>103</v>
      </c>
      <c r="B95" s="1" t="s">
        <v>15</v>
      </c>
      <c r="C95" s="1" t="s">
        <v>9</v>
      </c>
      <c r="D95" s="11">
        <v>2.1</v>
      </c>
      <c r="E95" s="15">
        <v>1</v>
      </c>
      <c r="F95" s="9">
        <v>0.25</v>
      </c>
      <c r="G95" s="9">
        <f t="shared" si="2"/>
        <v>3.35</v>
      </c>
      <c r="H95" s="16">
        <v>192</v>
      </c>
      <c r="I95" s="18">
        <v>336</v>
      </c>
      <c r="J95" s="7"/>
      <c r="K95" s="18"/>
      <c r="L95" s="1"/>
    </row>
    <row r="96" spans="1:12" s="2" customFormat="1" ht="10.8" x14ac:dyDescent="0.25">
      <c r="A96" s="6" t="s">
        <v>108</v>
      </c>
      <c r="B96" s="1" t="s">
        <v>29</v>
      </c>
      <c r="C96" s="1" t="s">
        <v>9</v>
      </c>
      <c r="D96" s="11">
        <v>2.1</v>
      </c>
      <c r="E96" s="15">
        <v>1.6</v>
      </c>
      <c r="F96" s="9">
        <v>0.25</v>
      </c>
      <c r="G96" s="9">
        <f t="shared" si="2"/>
        <v>3.95</v>
      </c>
      <c r="H96" s="16"/>
      <c r="I96" s="18">
        <v>504</v>
      </c>
      <c r="J96" s="7">
        <v>7352</v>
      </c>
      <c r="K96" s="18">
        <v>1512</v>
      </c>
      <c r="L96" s="1"/>
    </row>
    <row r="97" spans="1:12" s="2" customFormat="1" ht="10.8" x14ac:dyDescent="0.25">
      <c r="A97" s="1" t="s">
        <v>78</v>
      </c>
      <c r="B97" s="1" t="s">
        <v>20</v>
      </c>
      <c r="C97" s="1" t="s">
        <v>18</v>
      </c>
      <c r="D97" s="11">
        <v>3.3</v>
      </c>
      <c r="E97" s="9">
        <v>0</v>
      </c>
      <c r="F97" s="9">
        <v>0</v>
      </c>
      <c r="G97" s="9">
        <f t="shared" si="2"/>
        <v>3.3</v>
      </c>
      <c r="H97" s="16">
        <v>45</v>
      </c>
      <c r="I97" s="18">
        <v>288</v>
      </c>
      <c r="J97" s="7">
        <v>303</v>
      </c>
      <c r="K97" s="18"/>
      <c r="L97" s="1"/>
    </row>
    <row r="98" spans="1:12" s="2" customFormat="1" ht="10.8" x14ac:dyDescent="0.25">
      <c r="A98" s="1" t="s">
        <v>78</v>
      </c>
      <c r="B98" s="1" t="s">
        <v>20</v>
      </c>
      <c r="C98" s="1" t="s">
        <v>9</v>
      </c>
      <c r="D98" s="11">
        <v>2.1</v>
      </c>
      <c r="E98" s="9">
        <v>0</v>
      </c>
      <c r="F98" s="9">
        <v>0</v>
      </c>
      <c r="G98" s="9">
        <f t="shared" si="2"/>
        <v>2.1</v>
      </c>
      <c r="H98" s="16">
        <v>1462</v>
      </c>
      <c r="I98" s="18">
        <v>392</v>
      </c>
      <c r="J98" s="7">
        <v>1488</v>
      </c>
      <c r="K98" s="18">
        <f>684+2052</f>
        <v>2736</v>
      </c>
      <c r="L98" s="1"/>
    </row>
    <row r="99" spans="1:12" s="2" customFormat="1" ht="10.8" x14ac:dyDescent="0.25">
      <c r="A99" s="1" t="s">
        <v>127</v>
      </c>
      <c r="B99" s="1" t="s">
        <v>14</v>
      </c>
      <c r="C99" s="1" t="s">
        <v>9</v>
      </c>
      <c r="D99" s="11">
        <v>2.1</v>
      </c>
      <c r="E99" s="9">
        <v>1</v>
      </c>
      <c r="F99" s="9">
        <v>0.25</v>
      </c>
      <c r="G99" s="9">
        <f t="shared" si="2"/>
        <v>3.35</v>
      </c>
      <c r="H99" s="16"/>
      <c r="I99" s="18">
        <v>756</v>
      </c>
      <c r="J99" s="7">
        <v>544</v>
      </c>
      <c r="K99" s="18"/>
      <c r="L99" s="1"/>
    </row>
    <row r="100" spans="1:12" s="2" customFormat="1" ht="10.8" x14ac:dyDescent="0.25">
      <c r="A100" s="6" t="s">
        <v>41</v>
      </c>
      <c r="B100" s="1" t="s">
        <v>29</v>
      </c>
      <c r="C100" s="1" t="s">
        <v>18</v>
      </c>
      <c r="D100" s="10">
        <v>3.3</v>
      </c>
      <c r="E100" s="15">
        <v>1.35</v>
      </c>
      <c r="F100" s="9">
        <v>0.25</v>
      </c>
      <c r="G100" s="9">
        <f t="shared" si="2"/>
        <v>4.9000000000000004</v>
      </c>
      <c r="H100" s="16">
        <v>282</v>
      </c>
      <c r="I100" s="18"/>
      <c r="J100" s="7"/>
      <c r="K100" s="18"/>
      <c r="L100" s="1"/>
    </row>
    <row r="101" spans="1:12" s="2" customFormat="1" ht="10.8" x14ac:dyDescent="0.25">
      <c r="A101" s="6" t="s">
        <v>41</v>
      </c>
      <c r="B101" s="1" t="s">
        <v>29</v>
      </c>
      <c r="C101" s="1" t="s">
        <v>9</v>
      </c>
      <c r="D101" s="10">
        <v>2.1</v>
      </c>
      <c r="E101" s="15">
        <v>1.35</v>
      </c>
      <c r="F101" s="9">
        <v>0.25</v>
      </c>
      <c r="G101" s="9">
        <f t="shared" si="2"/>
        <v>3.7</v>
      </c>
      <c r="H101" s="16">
        <v>932</v>
      </c>
      <c r="I101" s="18">
        <f>216+396</f>
        <v>612</v>
      </c>
      <c r="J101" s="7"/>
      <c r="K101" s="18"/>
      <c r="L101" s="1"/>
    </row>
    <row r="102" spans="1:12" s="2" customFormat="1" ht="10.8" x14ac:dyDescent="0.25">
      <c r="A102" s="8" t="s">
        <v>106</v>
      </c>
      <c r="B102" s="1" t="s">
        <v>15</v>
      </c>
      <c r="C102" s="1" t="s">
        <v>18</v>
      </c>
      <c r="D102" s="10">
        <v>3.3</v>
      </c>
      <c r="E102" s="15">
        <v>1.25</v>
      </c>
      <c r="F102" s="9">
        <v>0.25</v>
      </c>
      <c r="G102" s="9">
        <f t="shared" si="2"/>
        <v>4.8</v>
      </c>
      <c r="H102" s="16">
        <v>499</v>
      </c>
      <c r="I102" s="18"/>
      <c r="J102" s="7"/>
      <c r="K102" s="18"/>
      <c r="L102" s="1"/>
    </row>
    <row r="103" spans="1:12" s="2" customFormat="1" ht="10.8" x14ac:dyDescent="0.25">
      <c r="A103" s="8" t="s">
        <v>106</v>
      </c>
      <c r="B103" s="1" t="s">
        <v>15</v>
      </c>
      <c r="C103" s="1" t="s">
        <v>9</v>
      </c>
      <c r="D103" s="10">
        <v>2.1</v>
      </c>
      <c r="E103" s="15">
        <v>1.25</v>
      </c>
      <c r="F103" s="9">
        <v>0.25</v>
      </c>
      <c r="G103" s="9">
        <f t="shared" si="2"/>
        <v>3.6</v>
      </c>
      <c r="H103" s="16">
        <v>1816</v>
      </c>
      <c r="I103" s="18"/>
      <c r="J103" s="7"/>
      <c r="K103" s="18"/>
      <c r="L103" s="1"/>
    </row>
    <row r="104" spans="1:12" s="2" customFormat="1" ht="10.8" x14ac:dyDescent="0.25">
      <c r="A104" s="1" t="s">
        <v>128</v>
      </c>
      <c r="B104" s="1" t="s">
        <v>93</v>
      </c>
      <c r="C104" s="1" t="s">
        <v>9</v>
      </c>
      <c r="D104" s="10">
        <v>2.1</v>
      </c>
      <c r="E104" s="10">
        <v>0.9</v>
      </c>
      <c r="F104" s="9">
        <v>0.25</v>
      </c>
      <c r="G104" s="9">
        <f t="shared" si="2"/>
        <v>3.25</v>
      </c>
      <c r="H104" s="16"/>
      <c r="I104" s="18"/>
      <c r="J104" s="7"/>
      <c r="K104" s="18">
        <v>1708</v>
      </c>
      <c r="L104" s="1"/>
    </row>
    <row r="105" spans="1:12" s="2" customFormat="1" ht="10.8" x14ac:dyDescent="0.25">
      <c r="A105" s="1" t="s">
        <v>65</v>
      </c>
      <c r="B105" s="1" t="s">
        <v>20</v>
      </c>
      <c r="C105" s="1" t="s">
        <v>18</v>
      </c>
      <c r="D105" s="10">
        <v>1.93</v>
      </c>
      <c r="E105" s="9">
        <v>0</v>
      </c>
      <c r="F105" s="9">
        <v>0</v>
      </c>
      <c r="G105" s="9">
        <f t="shared" si="2"/>
        <v>1.93</v>
      </c>
      <c r="H105" s="16">
        <v>270</v>
      </c>
      <c r="I105" s="18"/>
      <c r="J105" s="12"/>
      <c r="K105" s="18"/>
      <c r="L105" s="29"/>
    </row>
    <row r="106" spans="1:12" s="2" customFormat="1" ht="10.8" x14ac:dyDescent="0.25">
      <c r="A106" s="1" t="s">
        <v>65</v>
      </c>
      <c r="B106" s="1" t="s">
        <v>20</v>
      </c>
      <c r="C106" s="1" t="s">
        <v>9</v>
      </c>
      <c r="D106" s="10">
        <v>1.1000000000000001</v>
      </c>
      <c r="E106" s="9">
        <v>0</v>
      </c>
      <c r="F106" s="9">
        <v>0</v>
      </c>
      <c r="G106" s="9">
        <f t="shared" si="2"/>
        <v>1.1000000000000001</v>
      </c>
      <c r="H106" s="16">
        <v>0</v>
      </c>
      <c r="I106" s="18"/>
      <c r="J106" s="12"/>
      <c r="K106" s="18">
        <v>3908</v>
      </c>
      <c r="L106" s="29">
        <v>8260</v>
      </c>
    </row>
    <row r="107" spans="1:12" s="2" customFormat="1" ht="10.8" x14ac:dyDescent="0.25">
      <c r="A107" s="1" t="s">
        <v>66</v>
      </c>
      <c r="B107" s="1" t="s">
        <v>20</v>
      </c>
      <c r="C107" s="1" t="s">
        <v>9</v>
      </c>
      <c r="D107" s="10">
        <v>0.66</v>
      </c>
      <c r="E107" s="9">
        <v>0</v>
      </c>
      <c r="F107" s="9">
        <v>0</v>
      </c>
      <c r="G107" s="9">
        <f t="shared" si="2"/>
        <v>0.66</v>
      </c>
      <c r="H107" s="16"/>
      <c r="I107" s="18"/>
      <c r="J107" s="12"/>
      <c r="K107" s="18"/>
      <c r="L107" s="29"/>
    </row>
    <row r="108" spans="1:12" s="2" customFormat="1" ht="10.8" x14ac:dyDescent="0.25">
      <c r="A108" s="1" t="s">
        <v>68</v>
      </c>
      <c r="B108" s="1" t="s">
        <v>20</v>
      </c>
      <c r="C108" s="1" t="s">
        <v>9</v>
      </c>
      <c r="D108" s="10">
        <v>0.66</v>
      </c>
      <c r="E108" s="9">
        <v>0</v>
      </c>
      <c r="F108" s="9">
        <v>0</v>
      </c>
      <c r="G108" s="9">
        <f t="shared" si="2"/>
        <v>0.66</v>
      </c>
      <c r="H108" s="16"/>
      <c r="I108" s="18"/>
      <c r="J108" s="12"/>
      <c r="K108" s="18">
        <v>216</v>
      </c>
      <c r="L108" s="29"/>
    </row>
    <row r="109" spans="1:12" s="2" customFormat="1" ht="10.8" x14ac:dyDescent="0.25">
      <c r="A109" s="1" t="s">
        <v>67</v>
      </c>
      <c r="B109" s="1" t="s">
        <v>20</v>
      </c>
      <c r="C109" s="1" t="s">
        <v>9</v>
      </c>
      <c r="D109" s="10">
        <v>0.66</v>
      </c>
      <c r="E109" s="9">
        <v>0</v>
      </c>
      <c r="F109" s="9">
        <v>0</v>
      </c>
      <c r="G109" s="9">
        <f t="shared" si="2"/>
        <v>0.66</v>
      </c>
      <c r="H109" s="16"/>
      <c r="I109" s="18"/>
      <c r="J109" s="12"/>
      <c r="K109" s="18">
        <v>216</v>
      </c>
      <c r="L109" s="29"/>
    </row>
    <row r="110" spans="1:12" s="2" customFormat="1" ht="10.8" x14ac:dyDescent="0.25">
      <c r="A110" s="1" t="s">
        <v>69</v>
      </c>
      <c r="B110" s="1" t="s">
        <v>20</v>
      </c>
      <c r="C110" s="1" t="s">
        <v>9</v>
      </c>
      <c r="D110" s="10">
        <v>0.66</v>
      </c>
      <c r="E110" s="9">
        <v>0</v>
      </c>
      <c r="F110" s="9">
        <v>0</v>
      </c>
      <c r="G110" s="9">
        <f t="shared" ref="G110:G141" si="3">D110+E110+F110</f>
        <v>0.66</v>
      </c>
      <c r="H110" s="16"/>
      <c r="I110" s="18"/>
      <c r="J110" s="12"/>
      <c r="K110" s="18"/>
      <c r="L110" s="29"/>
    </row>
    <row r="111" spans="1:12" s="2" customFormat="1" ht="10.8" x14ac:dyDescent="0.25">
      <c r="A111" s="1" t="s">
        <v>42</v>
      </c>
      <c r="B111" s="1" t="s">
        <v>20</v>
      </c>
      <c r="C111" s="1" t="s">
        <v>9</v>
      </c>
      <c r="D111" s="10">
        <v>1</v>
      </c>
      <c r="E111" s="9">
        <v>0</v>
      </c>
      <c r="F111" s="9">
        <v>0</v>
      </c>
      <c r="G111" s="9">
        <f t="shared" si="3"/>
        <v>1</v>
      </c>
      <c r="H111" s="16">
        <v>312</v>
      </c>
      <c r="I111" s="18"/>
      <c r="J111" s="7"/>
      <c r="K111" s="18">
        <v>588</v>
      </c>
      <c r="L111" s="1">
        <v>1224</v>
      </c>
    </row>
    <row r="112" spans="1:12" s="2" customFormat="1" ht="10.8" x14ac:dyDescent="0.25">
      <c r="A112" s="1" t="s">
        <v>129</v>
      </c>
      <c r="B112" s="1" t="s">
        <v>93</v>
      </c>
      <c r="C112" s="1" t="s">
        <v>9</v>
      </c>
      <c r="D112" s="10">
        <v>2.1</v>
      </c>
      <c r="E112" s="9">
        <v>1.25</v>
      </c>
      <c r="F112" s="9">
        <v>0.25</v>
      </c>
      <c r="G112" s="9">
        <f t="shared" si="3"/>
        <v>3.6</v>
      </c>
      <c r="H112" s="16"/>
      <c r="I112" s="18"/>
      <c r="J112" s="7"/>
      <c r="K112" s="18">
        <v>1188</v>
      </c>
      <c r="L112" s="1">
        <v>648</v>
      </c>
    </row>
    <row r="113" spans="1:12" s="2" customFormat="1" ht="10.8" x14ac:dyDescent="0.25">
      <c r="A113" s="1" t="s">
        <v>109</v>
      </c>
      <c r="B113" s="1" t="s">
        <v>14</v>
      </c>
      <c r="C113" s="1" t="s">
        <v>9</v>
      </c>
      <c r="D113" s="10">
        <v>1.84</v>
      </c>
      <c r="E113" s="9">
        <v>0.95</v>
      </c>
      <c r="F113" s="9">
        <v>0.25</v>
      </c>
      <c r="G113" s="9">
        <f t="shared" si="3"/>
        <v>3.04</v>
      </c>
      <c r="H113" s="16"/>
      <c r="I113" s="18">
        <v>220</v>
      </c>
      <c r="J113" s="7">
        <v>1332</v>
      </c>
      <c r="K113" s="18"/>
      <c r="L113" s="1"/>
    </row>
    <row r="114" spans="1:12" s="2" customFormat="1" ht="10.8" x14ac:dyDescent="0.25">
      <c r="A114" s="1" t="s">
        <v>43</v>
      </c>
      <c r="B114" s="1" t="s">
        <v>14</v>
      </c>
      <c r="C114" s="1" t="s">
        <v>18</v>
      </c>
      <c r="D114" s="10">
        <v>3.3</v>
      </c>
      <c r="E114" s="9">
        <v>0.95</v>
      </c>
      <c r="F114" s="9">
        <v>0.25</v>
      </c>
      <c r="G114" s="9">
        <f t="shared" si="3"/>
        <v>4.5</v>
      </c>
      <c r="H114" s="16">
        <v>255</v>
      </c>
      <c r="I114" s="18"/>
      <c r="J114" s="7"/>
      <c r="K114" s="18"/>
      <c r="L114" s="1"/>
    </row>
    <row r="115" spans="1:12" s="2" customFormat="1" ht="10.8" x14ac:dyDescent="0.25">
      <c r="A115" s="1" t="s">
        <v>43</v>
      </c>
      <c r="B115" s="1" t="s">
        <v>14</v>
      </c>
      <c r="C115" s="1" t="s">
        <v>9</v>
      </c>
      <c r="D115" s="10">
        <v>1.84</v>
      </c>
      <c r="E115" s="9">
        <v>0.95</v>
      </c>
      <c r="F115" s="9">
        <v>0.25</v>
      </c>
      <c r="G115" s="9">
        <f t="shared" si="3"/>
        <v>3.04</v>
      </c>
      <c r="H115" s="16">
        <v>1230</v>
      </c>
      <c r="I115" s="18">
        <v>736</v>
      </c>
      <c r="J115" s="7"/>
      <c r="K115" s="18"/>
      <c r="L115" s="1"/>
    </row>
    <row r="116" spans="1:12" s="2" customFormat="1" ht="10.8" x14ac:dyDescent="0.25">
      <c r="A116" s="1" t="s">
        <v>114</v>
      </c>
      <c r="B116" s="1" t="s">
        <v>14</v>
      </c>
      <c r="C116" s="1" t="s">
        <v>9</v>
      </c>
      <c r="D116" s="10">
        <v>1.84</v>
      </c>
      <c r="E116" s="9">
        <v>0.95</v>
      </c>
      <c r="F116" s="9">
        <v>0.25</v>
      </c>
      <c r="G116" s="9">
        <f t="shared" si="3"/>
        <v>3.04</v>
      </c>
      <c r="H116" s="16">
        <f>1690-114</f>
        <v>1576</v>
      </c>
      <c r="I116" s="18"/>
      <c r="J116" s="7"/>
      <c r="K116" s="18"/>
      <c r="L116" s="1"/>
    </row>
    <row r="117" spans="1:12" s="2" customFormat="1" ht="10.8" x14ac:dyDescent="0.25">
      <c r="A117" s="1" t="s">
        <v>113</v>
      </c>
      <c r="B117" s="1" t="s">
        <v>14</v>
      </c>
      <c r="C117" s="1" t="s">
        <v>9</v>
      </c>
      <c r="D117" s="10">
        <v>1.84</v>
      </c>
      <c r="E117" s="9">
        <v>0.95</v>
      </c>
      <c r="F117" s="9">
        <v>0.25</v>
      </c>
      <c r="G117" s="9">
        <f t="shared" si="3"/>
        <v>3.04</v>
      </c>
      <c r="H117" s="16">
        <v>590</v>
      </c>
      <c r="I117" s="18">
        <v>1050</v>
      </c>
      <c r="J117" s="7">
        <v>576</v>
      </c>
      <c r="K117" s="18">
        <v>1692</v>
      </c>
      <c r="L117" s="1"/>
    </row>
    <row r="118" spans="1:12" s="2" customFormat="1" ht="10.8" x14ac:dyDescent="0.25">
      <c r="A118" s="1" t="s">
        <v>44</v>
      </c>
      <c r="B118" s="1" t="s">
        <v>14</v>
      </c>
      <c r="C118" s="1" t="s">
        <v>18</v>
      </c>
      <c r="D118" s="10">
        <v>3.3</v>
      </c>
      <c r="E118" s="9">
        <v>0.95</v>
      </c>
      <c r="F118" s="9">
        <v>0.25</v>
      </c>
      <c r="G118" s="9">
        <f t="shared" si="3"/>
        <v>4.5</v>
      </c>
      <c r="H118" s="16"/>
      <c r="I118" s="18"/>
      <c r="J118" s="7"/>
      <c r="K118" s="18"/>
      <c r="L118" s="1"/>
    </row>
    <row r="119" spans="1:12" s="2" customFormat="1" ht="10.8" x14ac:dyDescent="0.25">
      <c r="A119" s="1" t="s">
        <v>44</v>
      </c>
      <c r="B119" s="1" t="s">
        <v>14</v>
      </c>
      <c r="C119" s="1" t="s">
        <v>9</v>
      </c>
      <c r="D119" s="10">
        <v>1.84</v>
      </c>
      <c r="E119" s="9">
        <v>0.95</v>
      </c>
      <c r="F119" s="9">
        <v>0.25</v>
      </c>
      <c r="G119" s="9">
        <f t="shared" si="3"/>
        <v>3.04</v>
      </c>
      <c r="H119" s="16">
        <v>90</v>
      </c>
      <c r="I119" s="18"/>
      <c r="J119" s="1"/>
      <c r="K119" s="18">
        <v>2052</v>
      </c>
      <c r="L119" s="1"/>
    </row>
    <row r="120" spans="1:12" s="2" customFormat="1" ht="10.8" x14ac:dyDescent="0.25">
      <c r="A120" s="8" t="s">
        <v>105</v>
      </c>
      <c r="B120" s="1" t="s">
        <v>15</v>
      </c>
      <c r="C120" s="1" t="s">
        <v>18</v>
      </c>
      <c r="D120" s="10">
        <v>3.3</v>
      </c>
      <c r="E120" s="15">
        <v>1</v>
      </c>
      <c r="F120" s="9">
        <v>0.25</v>
      </c>
      <c r="G120" s="9">
        <f t="shared" si="3"/>
        <v>4.55</v>
      </c>
      <c r="H120" s="16">
        <v>513</v>
      </c>
      <c r="I120" s="18"/>
      <c r="J120" s="7"/>
      <c r="K120" s="18"/>
      <c r="L120" s="1"/>
    </row>
    <row r="121" spans="1:12" s="2" customFormat="1" ht="10.8" x14ac:dyDescent="0.25">
      <c r="A121" s="8" t="s">
        <v>105</v>
      </c>
      <c r="B121" s="1" t="s">
        <v>15</v>
      </c>
      <c r="C121" s="1" t="s">
        <v>9</v>
      </c>
      <c r="D121" s="10">
        <v>1.84</v>
      </c>
      <c r="E121" s="15">
        <v>1</v>
      </c>
      <c r="F121" s="9">
        <v>0.25</v>
      </c>
      <c r="G121" s="9">
        <f t="shared" si="3"/>
        <v>3.09</v>
      </c>
      <c r="H121" s="16">
        <v>2060</v>
      </c>
      <c r="I121" s="18"/>
      <c r="J121" s="7"/>
      <c r="K121" s="18"/>
      <c r="L121" s="1"/>
    </row>
    <row r="122" spans="1:12" s="2" customFormat="1" ht="10.8" x14ac:dyDescent="0.25">
      <c r="A122" s="1" t="s">
        <v>45</v>
      </c>
      <c r="B122" s="1" t="s">
        <v>8</v>
      </c>
      <c r="C122" s="1" t="s">
        <v>18</v>
      </c>
      <c r="D122" s="10">
        <v>3.3</v>
      </c>
      <c r="E122" s="9">
        <v>1</v>
      </c>
      <c r="F122" s="9">
        <v>0</v>
      </c>
      <c r="G122" s="9">
        <f t="shared" si="3"/>
        <v>4.3</v>
      </c>
      <c r="H122" s="16">
        <v>390</v>
      </c>
      <c r="I122" s="18"/>
      <c r="J122" s="7"/>
      <c r="K122" s="18"/>
      <c r="L122" s="1"/>
    </row>
    <row r="123" spans="1:12" s="2" customFormat="1" ht="10.8" x14ac:dyDescent="0.25">
      <c r="A123" s="1" t="s">
        <v>45</v>
      </c>
      <c r="B123" s="1" t="s">
        <v>8</v>
      </c>
      <c r="C123" s="1" t="s">
        <v>9</v>
      </c>
      <c r="D123" s="10">
        <v>1.84</v>
      </c>
      <c r="E123" s="9">
        <v>1</v>
      </c>
      <c r="F123" s="9">
        <v>0</v>
      </c>
      <c r="G123" s="9">
        <f t="shared" si="3"/>
        <v>2.84</v>
      </c>
      <c r="H123" s="16">
        <v>3626</v>
      </c>
      <c r="I123" s="18"/>
      <c r="J123" s="7"/>
      <c r="K123" s="18"/>
      <c r="L123" s="1"/>
    </row>
    <row r="124" spans="1:12" s="2" customFormat="1" ht="10.8" x14ac:dyDescent="0.25">
      <c r="A124" s="1" t="s">
        <v>46</v>
      </c>
      <c r="B124" s="1" t="s">
        <v>8</v>
      </c>
      <c r="C124" s="1" t="s">
        <v>18</v>
      </c>
      <c r="D124" s="10">
        <v>3.3</v>
      </c>
      <c r="E124" s="9">
        <v>1</v>
      </c>
      <c r="F124" s="9">
        <v>0</v>
      </c>
      <c r="G124" s="9">
        <f t="shared" si="3"/>
        <v>4.3</v>
      </c>
      <c r="H124" s="16">
        <v>1312</v>
      </c>
      <c r="I124" s="18"/>
      <c r="J124" s="7"/>
      <c r="K124" s="18"/>
      <c r="L124" s="1"/>
    </row>
    <row r="125" spans="1:12" s="2" customFormat="1" ht="10.8" x14ac:dyDescent="0.25">
      <c r="A125" s="1" t="s">
        <v>46</v>
      </c>
      <c r="B125" s="1" t="s">
        <v>8</v>
      </c>
      <c r="C125" s="1" t="s">
        <v>9</v>
      </c>
      <c r="D125" s="10">
        <v>1.84</v>
      </c>
      <c r="E125" s="9">
        <v>1</v>
      </c>
      <c r="F125" s="9">
        <v>0</v>
      </c>
      <c r="G125" s="9">
        <f t="shared" si="3"/>
        <v>2.84</v>
      </c>
      <c r="H125" s="16">
        <v>4320</v>
      </c>
      <c r="I125" s="18"/>
      <c r="J125" s="7"/>
      <c r="K125" s="18"/>
      <c r="L125" s="1"/>
    </row>
    <row r="126" spans="1:12" s="2" customFormat="1" ht="10.8" x14ac:dyDescent="0.25">
      <c r="A126" s="1" t="s">
        <v>79</v>
      </c>
      <c r="B126" s="1" t="s">
        <v>8</v>
      </c>
      <c r="C126" s="1" t="s">
        <v>9</v>
      </c>
      <c r="D126" s="10">
        <v>1.84</v>
      </c>
      <c r="E126" s="9">
        <v>1</v>
      </c>
      <c r="F126" s="9">
        <v>0</v>
      </c>
      <c r="G126" s="9">
        <f t="shared" si="3"/>
        <v>2.84</v>
      </c>
      <c r="H126" s="16">
        <v>1116</v>
      </c>
      <c r="I126" s="18"/>
      <c r="J126" s="7"/>
      <c r="K126" s="18"/>
      <c r="L126" s="1"/>
    </row>
    <row r="127" spans="1:12" s="2" customFormat="1" ht="10.8" x14ac:dyDescent="0.25">
      <c r="A127" s="1" t="s">
        <v>119</v>
      </c>
      <c r="B127" s="1" t="s">
        <v>8</v>
      </c>
      <c r="C127" s="1" t="s">
        <v>9</v>
      </c>
      <c r="D127" s="10">
        <v>1.84</v>
      </c>
      <c r="E127" s="9">
        <v>1</v>
      </c>
      <c r="F127" s="9">
        <v>0</v>
      </c>
      <c r="G127" s="9">
        <f t="shared" si="3"/>
        <v>2.84</v>
      </c>
      <c r="H127" s="16">
        <v>180</v>
      </c>
      <c r="I127" s="18"/>
      <c r="J127" s="7">
        <v>756</v>
      </c>
      <c r="K127" s="18"/>
      <c r="L127" s="1"/>
    </row>
    <row r="128" spans="1:12" s="2" customFormat="1" ht="10.8" x14ac:dyDescent="0.25">
      <c r="A128" s="1" t="s">
        <v>112</v>
      </c>
      <c r="B128" s="1" t="s">
        <v>93</v>
      </c>
      <c r="C128" s="1" t="s">
        <v>9</v>
      </c>
      <c r="D128" s="10">
        <v>1.84</v>
      </c>
      <c r="E128" s="9">
        <v>1</v>
      </c>
      <c r="F128" s="9">
        <v>0.25</v>
      </c>
      <c r="G128" s="9">
        <f t="shared" si="3"/>
        <v>3.09</v>
      </c>
      <c r="H128" s="16">
        <f>1872+864</f>
        <v>2736</v>
      </c>
      <c r="I128" s="18"/>
      <c r="J128" s="7"/>
      <c r="K128" s="18"/>
      <c r="L128" s="1"/>
    </row>
    <row r="129" spans="1:12" s="2" customFormat="1" ht="10.8" x14ac:dyDescent="0.25">
      <c r="A129" s="6" t="s">
        <v>47</v>
      </c>
      <c r="B129" s="1" t="s">
        <v>29</v>
      </c>
      <c r="C129" s="1" t="s">
        <v>18</v>
      </c>
      <c r="D129" s="10">
        <v>3.3</v>
      </c>
      <c r="E129" s="15">
        <v>1.1499999999999999</v>
      </c>
      <c r="F129" s="9">
        <v>0.25</v>
      </c>
      <c r="G129" s="9">
        <f t="shared" si="3"/>
        <v>4.6999999999999993</v>
      </c>
      <c r="H129" s="16">
        <v>338</v>
      </c>
      <c r="I129" s="18"/>
      <c r="J129" s="7"/>
      <c r="K129" s="18"/>
      <c r="L129" s="1"/>
    </row>
    <row r="130" spans="1:12" s="2" customFormat="1" ht="10.8" x14ac:dyDescent="0.25">
      <c r="A130" s="6" t="s">
        <v>47</v>
      </c>
      <c r="B130" s="1" t="s">
        <v>29</v>
      </c>
      <c r="C130" s="1" t="s">
        <v>9</v>
      </c>
      <c r="D130" s="10">
        <v>1.84</v>
      </c>
      <c r="E130" s="15">
        <v>1.1499999999999999</v>
      </c>
      <c r="F130" s="9">
        <v>0.25</v>
      </c>
      <c r="G130" s="9">
        <f t="shared" si="3"/>
        <v>3.24</v>
      </c>
      <c r="H130" s="16">
        <v>2862</v>
      </c>
      <c r="I130" s="18"/>
      <c r="J130" s="7"/>
      <c r="K130" s="18"/>
      <c r="L130" s="1"/>
    </row>
    <row r="131" spans="1:12" s="2" customFormat="1" ht="10.8" x14ac:dyDescent="0.25">
      <c r="A131" s="6" t="s">
        <v>48</v>
      </c>
      <c r="B131" s="1" t="s">
        <v>29</v>
      </c>
      <c r="C131" s="1" t="s">
        <v>18</v>
      </c>
      <c r="D131" s="10">
        <v>3.3</v>
      </c>
      <c r="E131" s="15">
        <v>1.1499999999999999</v>
      </c>
      <c r="F131" s="9">
        <v>0.25</v>
      </c>
      <c r="G131" s="9">
        <f t="shared" si="3"/>
        <v>4.6999999999999993</v>
      </c>
      <c r="H131" s="16">
        <v>160</v>
      </c>
      <c r="I131" s="18"/>
      <c r="J131" s="7"/>
      <c r="K131" s="18"/>
      <c r="L131" s="1"/>
    </row>
    <row r="132" spans="1:12" s="2" customFormat="1" ht="10.8" x14ac:dyDescent="0.25">
      <c r="A132" s="6" t="s">
        <v>48</v>
      </c>
      <c r="B132" s="1" t="s">
        <v>29</v>
      </c>
      <c r="C132" s="1" t="s">
        <v>9</v>
      </c>
      <c r="D132" s="10">
        <v>1.84</v>
      </c>
      <c r="E132" s="15">
        <v>1.1499999999999999</v>
      </c>
      <c r="F132" s="9">
        <v>0.25</v>
      </c>
      <c r="G132" s="9">
        <f t="shared" si="3"/>
        <v>3.24</v>
      </c>
      <c r="H132" s="16">
        <v>1282</v>
      </c>
      <c r="I132" s="18"/>
      <c r="J132" s="7"/>
      <c r="K132" s="18"/>
      <c r="L132" s="1"/>
    </row>
    <row r="133" spans="1:12" s="2" customFormat="1" ht="10.8" x14ac:dyDescent="0.25">
      <c r="A133" s="1" t="s">
        <v>49</v>
      </c>
      <c r="B133" s="1" t="s">
        <v>20</v>
      </c>
      <c r="C133" s="1" t="s">
        <v>18</v>
      </c>
      <c r="D133" s="10">
        <v>1.34</v>
      </c>
      <c r="E133" s="9">
        <v>0</v>
      </c>
      <c r="F133" s="9">
        <v>0</v>
      </c>
      <c r="G133" s="9">
        <f t="shared" si="3"/>
        <v>1.34</v>
      </c>
      <c r="H133" s="16">
        <v>0</v>
      </c>
      <c r="I133" s="18"/>
      <c r="J133" s="7"/>
      <c r="K133" s="18"/>
      <c r="L133" s="1"/>
    </row>
    <row r="134" spans="1:12" s="2" customFormat="1" ht="10.8" x14ac:dyDescent="0.25">
      <c r="A134" s="1" t="s">
        <v>49</v>
      </c>
      <c r="B134" s="1" t="s">
        <v>20</v>
      </c>
      <c r="C134" s="1" t="s">
        <v>9</v>
      </c>
      <c r="D134" s="10">
        <v>0.75</v>
      </c>
      <c r="E134" s="9">
        <v>0</v>
      </c>
      <c r="F134" s="9">
        <v>0</v>
      </c>
      <c r="G134" s="9">
        <f t="shared" si="3"/>
        <v>0.75</v>
      </c>
      <c r="H134" s="16">
        <v>1096</v>
      </c>
      <c r="I134" s="18"/>
      <c r="J134" s="7"/>
      <c r="K134" s="18"/>
      <c r="L134" s="1"/>
    </row>
    <row r="135" spans="1:12" s="2" customFormat="1" ht="10.8" x14ac:dyDescent="0.25">
      <c r="A135" s="1" t="s">
        <v>50</v>
      </c>
      <c r="B135" s="1" t="s">
        <v>20</v>
      </c>
      <c r="C135" s="1" t="s">
        <v>18</v>
      </c>
      <c r="D135" s="10">
        <v>1.34</v>
      </c>
      <c r="E135" s="9">
        <v>0</v>
      </c>
      <c r="F135" s="9">
        <v>0</v>
      </c>
      <c r="G135" s="9">
        <f t="shared" si="3"/>
        <v>1.34</v>
      </c>
      <c r="H135" s="16"/>
      <c r="I135" s="18"/>
      <c r="J135" s="7"/>
      <c r="K135" s="18"/>
      <c r="L135" s="1"/>
    </row>
    <row r="136" spans="1:12" s="2" customFormat="1" ht="10.8" x14ac:dyDescent="0.25">
      <c r="A136" s="1" t="s">
        <v>50</v>
      </c>
      <c r="B136" s="1" t="s">
        <v>20</v>
      </c>
      <c r="C136" s="1" t="s">
        <v>9</v>
      </c>
      <c r="D136" s="10">
        <v>0.75</v>
      </c>
      <c r="E136" s="9">
        <v>0</v>
      </c>
      <c r="F136" s="9">
        <v>0</v>
      </c>
      <c r="G136" s="9">
        <f t="shared" si="3"/>
        <v>0.75</v>
      </c>
      <c r="H136" s="16">
        <v>2565</v>
      </c>
      <c r="I136" s="18"/>
      <c r="J136" s="7"/>
      <c r="K136" s="18"/>
      <c r="L136" s="1"/>
    </row>
    <row r="137" spans="1:12" s="2" customFormat="1" ht="10.8" x14ac:dyDescent="0.25">
      <c r="A137" s="1" t="s">
        <v>51</v>
      </c>
      <c r="B137" s="1" t="s">
        <v>20</v>
      </c>
      <c r="C137" s="1" t="s">
        <v>9</v>
      </c>
      <c r="D137" s="10">
        <v>0.75</v>
      </c>
      <c r="E137" s="9">
        <v>0</v>
      </c>
      <c r="F137" s="9">
        <v>0</v>
      </c>
      <c r="G137" s="9">
        <f t="shared" si="3"/>
        <v>0.75</v>
      </c>
      <c r="H137" s="16">
        <v>2048</v>
      </c>
      <c r="I137" s="18"/>
      <c r="J137" s="7"/>
      <c r="K137" s="18"/>
      <c r="L137" s="1"/>
    </row>
    <row r="138" spans="1:12" s="2" customFormat="1" ht="10.8" x14ac:dyDescent="0.25">
      <c r="A138" s="1" t="s">
        <v>52</v>
      </c>
      <c r="B138" s="1" t="s">
        <v>20</v>
      </c>
      <c r="C138" s="1" t="s">
        <v>18</v>
      </c>
      <c r="D138" s="10">
        <v>1.34</v>
      </c>
      <c r="E138" s="9">
        <v>0</v>
      </c>
      <c r="F138" s="9">
        <v>0</v>
      </c>
      <c r="G138" s="9">
        <f t="shared" si="3"/>
        <v>1.34</v>
      </c>
      <c r="H138" s="16">
        <v>954</v>
      </c>
      <c r="I138" s="18"/>
      <c r="J138" s="7"/>
      <c r="K138" s="18"/>
      <c r="L138" s="1"/>
    </row>
    <row r="139" spans="1:12" s="2" customFormat="1" ht="10.8" x14ac:dyDescent="0.25">
      <c r="A139" s="1" t="s">
        <v>52</v>
      </c>
      <c r="B139" s="1" t="s">
        <v>20</v>
      </c>
      <c r="C139" s="1" t="s">
        <v>9</v>
      </c>
      <c r="D139" s="10">
        <v>0.75</v>
      </c>
      <c r="E139" s="9">
        <v>0</v>
      </c>
      <c r="F139" s="9">
        <v>0</v>
      </c>
      <c r="G139" s="9">
        <f t="shared" si="3"/>
        <v>0.75</v>
      </c>
      <c r="H139" s="16">
        <v>1548</v>
      </c>
      <c r="I139" s="18"/>
      <c r="J139" s="7"/>
      <c r="K139" s="18"/>
      <c r="L139" s="1"/>
    </row>
    <row r="140" spans="1:12" s="2" customFormat="1" ht="10.8" x14ac:dyDescent="0.25">
      <c r="A140" s="1" t="s">
        <v>53</v>
      </c>
      <c r="B140" s="1" t="s">
        <v>20</v>
      </c>
      <c r="C140" s="1" t="s">
        <v>18</v>
      </c>
      <c r="D140" s="10">
        <v>1.34</v>
      </c>
      <c r="E140" s="9">
        <v>0</v>
      </c>
      <c r="F140" s="9">
        <v>0</v>
      </c>
      <c r="G140" s="9">
        <f t="shared" si="3"/>
        <v>1.34</v>
      </c>
      <c r="H140" s="16">
        <v>324</v>
      </c>
      <c r="I140" s="18"/>
      <c r="J140" s="7"/>
      <c r="K140" s="18"/>
      <c r="L140" s="1"/>
    </row>
    <row r="141" spans="1:12" s="2" customFormat="1" ht="10.8" x14ac:dyDescent="0.25">
      <c r="A141" s="1" t="s">
        <v>53</v>
      </c>
      <c r="B141" s="1" t="s">
        <v>20</v>
      </c>
      <c r="C141" s="1" t="s">
        <v>9</v>
      </c>
      <c r="D141" s="10">
        <v>0.75</v>
      </c>
      <c r="E141" s="9">
        <v>0</v>
      </c>
      <c r="F141" s="9">
        <v>0</v>
      </c>
      <c r="G141" s="9">
        <f t="shared" si="3"/>
        <v>0.75</v>
      </c>
      <c r="H141" s="16">
        <v>2998</v>
      </c>
      <c r="I141" s="18"/>
      <c r="J141" s="7"/>
      <c r="K141" s="18"/>
      <c r="L141" s="1"/>
    </row>
    <row r="142" spans="1:12" s="2" customFormat="1" ht="10.8" x14ac:dyDescent="0.25">
      <c r="A142" s="6" t="s">
        <v>54</v>
      </c>
      <c r="B142" s="1" t="s">
        <v>29</v>
      </c>
      <c r="C142" s="1" t="s">
        <v>9</v>
      </c>
      <c r="D142" s="9">
        <v>2.1</v>
      </c>
      <c r="E142" s="15">
        <v>1.2</v>
      </c>
      <c r="F142" s="9">
        <v>0.25</v>
      </c>
      <c r="G142" s="9">
        <f t="shared" ref="G142:G166" si="4">D142+E142+F142</f>
        <v>3.55</v>
      </c>
      <c r="H142" s="16">
        <v>3953</v>
      </c>
      <c r="I142" s="18"/>
      <c r="J142" s="7"/>
      <c r="K142" s="18"/>
      <c r="L142" s="1"/>
    </row>
    <row r="143" spans="1:12" s="2" customFormat="1" ht="10.8" x14ac:dyDescent="0.25">
      <c r="A143" s="1" t="s">
        <v>55</v>
      </c>
      <c r="B143" s="1" t="s">
        <v>14</v>
      </c>
      <c r="C143" s="1" t="s">
        <v>18</v>
      </c>
      <c r="D143" s="9">
        <v>3.3</v>
      </c>
      <c r="E143" s="9">
        <v>0.8</v>
      </c>
      <c r="F143" s="9">
        <v>0.25</v>
      </c>
      <c r="G143" s="9">
        <f t="shared" si="4"/>
        <v>4.3499999999999996</v>
      </c>
      <c r="H143" s="16"/>
      <c r="I143" s="18"/>
      <c r="J143" s="7"/>
      <c r="K143" s="18"/>
      <c r="L143" s="1"/>
    </row>
    <row r="144" spans="1:12" s="2" customFormat="1" ht="10.8" x14ac:dyDescent="0.25">
      <c r="A144" s="1" t="s">
        <v>55</v>
      </c>
      <c r="B144" s="1" t="s">
        <v>14</v>
      </c>
      <c r="C144" s="1" t="s">
        <v>9</v>
      </c>
      <c r="D144" s="9">
        <v>2.1</v>
      </c>
      <c r="E144" s="9">
        <v>0.8</v>
      </c>
      <c r="F144" s="9">
        <v>0.25</v>
      </c>
      <c r="G144" s="9">
        <f t="shared" si="4"/>
        <v>3.1500000000000004</v>
      </c>
      <c r="H144" s="16"/>
      <c r="I144" s="18"/>
      <c r="J144" s="7"/>
      <c r="K144" s="18">
        <v>1248</v>
      </c>
      <c r="L144" s="1"/>
    </row>
    <row r="145" spans="1:12" s="2" customFormat="1" ht="10.8" x14ac:dyDescent="0.25">
      <c r="A145" s="1" t="s">
        <v>80</v>
      </c>
      <c r="B145" s="1" t="s">
        <v>14</v>
      </c>
      <c r="C145" s="1" t="s">
        <v>9</v>
      </c>
      <c r="D145" s="9">
        <v>1.8</v>
      </c>
      <c r="E145" s="9">
        <v>0.85</v>
      </c>
      <c r="F145" s="9">
        <v>0.25</v>
      </c>
      <c r="G145" s="9">
        <f t="shared" si="4"/>
        <v>2.9</v>
      </c>
      <c r="H145" s="16"/>
      <c r="I145" s="18"/>
      <c r="J145" s="7">
        <v>10594</v>
      </c>
      <c r="K145" s="18"/>
      <c r="L145" s="1"/>
    </row>
    <row r="146" spans="1:12" s="2" customFormat="1" ht="10.8" x14ac:dyDescent="0.25">
      <c r="A146" s="8" t="s">
        <v>104</v>
      </c>
      <c r="B146" s="1" t="s">
        <v>15</v>
      </c>
      <c r="C146" s="1" t="s">
        <v>18</v>
      </c>
      <c r="D146" s="9">
        <v>3</v>
      </c>
      <c r="E146" s="15">
        <v>1</v>
      </c>
      <c r="F146" s="9">
        <v>0.25</v>
      </c>
      <c r="G146" s="9">
        <f t="shared" si="4"/>
        <v>4.25</v>
      </c>
      <c r="H146" s="16">
        <v>60</v>
      </c>
      <c r="I146" s="18"/>
      <c r="J146" s="7"/>
      <c r="K146" s="18"/>
      <c r="L146" s="1"/>
    </row>
    <row r="147" spans="1:12" s="2" customFormat="1" ht="10.8" x14ac:dyDescent="0.25">
      <c r="A147" s="8" t="s">
        <v>104</v>
      </c>
      <c r="B147" s="1" t="s">
        <v>15</v>
      </c>
      <c r="C147" s="1" t="s">
        <v>9</v>
      </c>
      <c r="D147" s="9">
        <v>2</v>
      </c>
      <c r="E147" s="15">
        <v>1</v>
      </c>
      <c r="F147" s="9">
        <v>0.25</v>
      </c>
      <c r="G147" s="9">
        <f t="shared" si="4"/>
        <v>3.25</v>
      </c>
      <c r="H147" s="16">
        <v>250</v>
      </c>
      <c r="I147" s="18"/>
      <c r="J147" s="7"/>
      <c r="K147" s="18"/>
      <c r="L147" s="1"/>
    </row>
    <row r="148" spans="1:12" s="2" customFormat="1" ht="10.8" x14ac:dyDescent="0.25">
      <c r="A148" s="6" t="s">
        <v>56</v>
      </c>
      <c r="B148" s="1" t="s">
        <v>29</v>
      </c>
      <c r="C148" s="1" t="s">
        <v>18</v>
      </c>
      <c r="D148" s="9">
        <v>3</v>
      </c>
      <c r="E148" s="15">
        <v>1.3</v>
      </c>
      <c r="F148" s="9">
        <v>0.25</v>
      </c>
      <c r="G148" s="9">
        <f t="shared" si="4"/>
        <v>4.55</v>
      </c>
      <c r="H148" s="16">
        <v>561</v>
      </c>
      <c r="I148" s="18"/>
      <c r="J148" s="7"/>
      <c r="K148" s="18"/>
      <c r="L148" s="1"/>
    </row>
    <row r="149" spans="1:12" s="2" customFormat="1" ht="10.8" x14ac:dyDescent="0.25">
      <c r="A149" s="6" t="s">
        <v>56</v>
      </c>
      <c r="B149" s="1" t="s">
        <v>29</v>
      </c>
      <c r="C149" s="1" t="s">
        <v>9</v>
      </c>
      <c r="D149" s="9">
        <v>2</v>
      </c>
      <c r="E149" s="15">
        <v>1.3</v>
      </c>
      <c r="F149" s="9">
        <v>0.25</v>
      </c>
      <c r="G149" s="9">
        <f t="shared" si="4"/>
        <v>3.55</v>
      </c>
      <c r="H149" s="16">
        <v>5930</v>
      </c>
      <c r="I149" s="18"/>
      <c r="J149" s="7"/>
      <c r="K149" s="18"/>
      <c r="L149" s="1"/>
    </row>
    <row r="150" spans="1:12" s="2" customFormat="1" ht="10.8" x14ac:dyDescent="0.25">
      <c r="A150" s="1" t="s">
        <v>57</v>
      </c>
      <c r="B150" s="1" t="s">
        <v>20</v>
      </c>
      <c r="C150" s="1" t="s">
        <v>9</v>
      </c>
      <c r="D150" s="10">
        <v>1.35</v>
      </c>
      <c r="E150" s="9">
        <v>0</v>
      </c>
      <c r="F150" s="9">
        <v>0</v>
      </c>
      <c r="G150" s="9">
        <f t="shared" si="4"/>
        <v>1.35</v>
      </c>
      <c r="H150" s="16"/>
      <c r="I150" s="18"/>
      <c r="J150" s="7">
        <v>140</v>
      </c>
      <c r="K150" s="18"/>
      <c r="L150" s="1">
        <v>288</v>
      </c>
    </row>
    <row r="151" spans="1:12" s="2" customFormat="1" ht="10.8" x14ac:dyDescent="0.25">
      <c r="A151" s="13" t="s">
        <v>84</v>
      </c>
      <c r="B151" s="1" t="s">
        <v>20</v>
      </c>
      <c r="C151" s="1" t="s">
        <v>18</v>
      </c>
      <c r="D151" s="10">
        <v>3.3</v>
      </c>
      <c r="E151" s="9">
        <v>0</v>
      </c>
      <c r="F151" s="9">
        <v>0</v>
      </c>
      <c r="G151" s="9">
        <f t="shared" si="4"/>
        <v>3.3</v>
      </c>
      <c r="H151" s="21">
        <v>298</v>
      </c>
      <c r="I151" s="18"/>
      <c r="J151" s="7"/>
      <c r="K151" s="18"/>
      <c r="L151" s="1"/>
    </row>
    <row r="152" spans="1:12" s="2" customFormat="1" ht="10.8" x14ac:dyDescent="0.25">
      <c r="A152" s="13" t="s">
        <v>85</v>
      </c>
      <c r="B152" s="1" t="s">
        <v>20</v>
      </c>
      <c r="C152" s="1" t="s">
        <v>18</v>
      </c>
      <c r="D152" s="10">
        <v>3.3</v>
      </c>
      <c r="E152" s="9">
        <v>0</v>
      </c>
      <c r="F152" s="9">
        <v>0</v>
      </c>
      <c r="G152" s="9">
        <f t="shared" si="4"/>
        <v>3.3</v>
      </c>
      <c r="H152" s="21">
        <v>2139</v>
      </c>
      <c r="I152" s="18"/>
      <c r="J152" s="7"/>
      <c r="K152" s="18"/>
      <c r="L152" s="1"/>
    </row>
    <row r="153" spans="1:12" s="2" customFormat="1" ht="10.8" x14ac:dyDescent="0.25">
      <c r="A153" s="13" t="s">
        <v>86</v>
      </c>
      <c r="B153" s="1" t="s">
        <v>20</v>
      </c>
      <c r="C153" s="1" t="s">
        <v>18</v>
      </c>
      <c r="D153" s="10">
        <v>3.3</v>
      </c>
      <c r="E153" s="9">
        <v>0</v>
      </c>
      <c r="F153" s="9">
        <v>0</v>
      </c>
      <c r="G153" s="9">
        <f t="shared" si="4"/>
        <v>3.3</v>
      </c>
      <c r="H153" s="21">
        <v>2060</v>
      </c>
      <c r="I153" s="18"/>
      <c r="J153" s="7"/>
      <c r="K153" s="18"/>
      <c r="L153" s="1"/>
    </row>
    <row r="154" spans="1:12" s="2" customFormat="1" ht="10.8" x14ac:dyDescent="0.25">
      <c r="A154" s="1" t="s">
        <v>58</v>
      </c>
      <c r="B154" s="1" t="s">
        <v>20</v>
      </c>
      <c r="C154" s="1" t="s">
        <v>18</v>
      </c>
      <c r="D154" s="10">
        <v>1.75</v>
      </c>
      <c r="E154" s="9">
        <v>0</v>
      </c>
      <c r="F154" s="9">
        <v>0</v>
      </c>
      <c r="G154" s="9">
        <f t="shared" si="4"/>
        <v>1.75</v>
      </c>
      <c r="H154" s="16">
        <v>150</v>
      </c>
      <c r="I154" s="18"/>
      <c r="J154" s="7"/>
      <c r="K154" s="18"/>
      <c r="L154" s="1"/>
    </row>
    <row r="155" spans="1:12" s="2" customFormat="1" ht="10.8" x14ac:dyDescent="0.25">
      <c r="A155" s="1" t="s">
        <v>58</v>
      </c>
      <c r="B155" s="1" t="s">
        <v>20</v>
      </c>
      <c r="C155" s="1" t="s">
        <v>9</v>
      </c>
      <c r="D155" s="10">
        <v>0.75</v>
      </c>
      <c r="E155" s="9">
        <v>0</v>
      </c>
      <c r="F155" s="9">
        <v>0</v>
      </c>
      <c r="G155" s="9">
        <f t="shared" si="4"/>
        <v>0.75</v>
      </c>
      <c r="H155" s="16">
        <v>665</v>
      </c>
      <c r="I155" s="18"/>
      <c r="J155" s="7"/>
      <c r="K155" s="18"/>
      <c r="L155" s="1"/>
    </row>
    <row r="156" spans="1:12" s="2" customFormat="1" ht="10.8" x14ac:dyDescent="0.25">
      <c r="A156" s="1" t="s">
        <v>59</v>
      </c>
      <c r="B156" s="1" t="s">
        <v>20</v>
      </c>
      <c r="C156" s="1" t="s">
        <v>18</v>
      </c>
      <c r="D156" s="10">
        <v>1.75</v>
      </c>
      <c r="E156" s="9">
        <v>0</v>
      </c>
      <c r="F156" s="9">
        <v>0</v>
      </c>
      <c r="G156" s="9">
        <f t="shared" si="4"/>
        <v>1.75</v>
      </c>
      <c r="H156" s="16">
        <v>420</v>
      </c>
      <c r="I156" s="18"/>
      <c r="J156" s="7"/>
      <c r="K156" s="18"/>
      <c r="L156" s="1"/>
    </row>
    <row r="157" spans="1:12" s="2" customFormat="1" ht="10.8" x14ac:dyDescent="0.25">
      <c r="A157" s="1" t="s">
        <v>59</v>
      </c>
      <c r="B157" s="1" t="s">
        <v>20</v>
      </c>
      <c r="C157" s="1" t="s">
        <v>9</v>
      </c>
      <c r="D157" s="10">
        <v>0.75</v>
      </c>
      <c r="E157" s="9">
        <v>0</v>
      </c>
      <c r="F157" s="9">
        <v>0</v>
      </c>
      <c r="G157" s="9">
        <f t="shared" si="4"/>
        <v>0.75</v>
      </c>
      <c r="H157" s="16">
        <v>742</v>
      </c>
      <c r="I157" s="18"/>
      <c r="J157" s="7"/>
      <c r="K157" s="18"/>
      <c r="L157" s="1"/>
    </row>
    <row r="158" spans="1:12" s="2" customFormat="1" ht="10.8" x14ac:dyDescent="0.25">
      <c r="A158" s="1" t="s">
        <v>64</v>
      </c>
      <c r="B158" s="1" t="s">
        <v>20</v>
      </c>
      <c r="C158" s="1" t="s">
        <v>9</v>
      </c>
      <c r="D158" s="10">
        <v>0.75</v>
      </c>
      <c r="E158" s="9">
        <v>0</v>
      </c>
      <c r="F158" s="9">
        <v>0</v>
      </c>
      <c r="G158" s="9">
        <f t="shared" si="4"/>
        <v>0.75</v>
      </c>
      <c r="H158" s="16"/>
      <c r="I158" s="18"/>
      <c r="J158" s="7"/>
      <c r="K158" s="18"/>
      <c r="L158" s="1"/>
    </row>
    <row r="159" spans="1:12" s="2" customFormat="1" ht="10.8" x14ac:dyDescent="0.25">
      <c r="A159" s="1" t="s">
        <v>110</v>
      </c>
      <c r="B159" s="1" t="s">
        <v>8</v>
      </c>
      <c r="C159" s="1" t="s">
        <v>9</v>
      </c>
      <c r="D159" s="10">
        <v>2.1</v>
      </c>
      <c r="E159" s="9">
        <v>1</v>
      </c>
      <c r="F159" s="9">
        <v>0</v>
      </c>
      <c r="G159" s="9">
        <f t="shared" si="4"/>
        <v>3.1</v>
      </c>
      <c r="H159" s="16"/>
      <c r="I159" s="18"/>
      <c r="J159" s="7">
        <v>90</v>
      </c>
      <c r="K159" s="18"/>
      <c r="L159" s="1"/>
    </row>
    <row r="160" spans="1:12" s="2" customFormat="1" ht="10.8" x14ac:dyDescent="0.25">
      <c r="A160" s="1" t="s">
        <v>94</v>
      </c>
      <c r="B160" s="1" t="s">
        <v>20</v>
      </c>
      <c r="C160" s="1" t="s">
        <v>9</v>
      </c>
      <c r="D160" s="10">
        <v>0.75</v>
      </c>
      <c r="E160" s="9">
        <v>0</v>
      </c>
      <c r="F160" s="9">
        <v>0</v>
      </c>
      <c r="G160" s="9">
        <f t="shared" si="4"/>
        <v>0.75</v>
      </c>
      <c r="H160" s="16">
        <v>1146</v>
      </c>
      <c r="I160" s="18"/>
      <c r="J160" s="7"/>
      <c r="K160" s="18"/>
      <c r="L160" s="1"/>
    </row>
    <row r="161" spans="1:12" s="2" customFormat="1" ht="10.8" x14ac:dyDescent="0.25">
      <c r="A161" s="1" t="s">
        <v>81</v>
      </c>
      <c r="B161" s="1" t="s">
        <v>20</v>
      </c>
      <c r="C161" s="1" t="s">
        <v>18</v>
      </c>
      <c r="D161" s="10">
        <v>1.4</v>
      </c>
      <c r="E161" s="9"/>
      <c r="F161" s="9"/>
      <c r="G161" s="9">
        <f t="shared" si="4"/>
        <v>1.4</v>
      </c>
      <c r="H161" s="16">
        <v>411</v>
      </c>
      <c r="I161" s="18"/>
      <c r="J161" s="7"/>
      <c r="K161" s="18"/>
      <c r="L161" s="1"/>
    </row>
    <row r="162" spans="1:12" s="2" customFormat="1" ht="10.8" x14ac:dyDescent="0.25">
      <c r="A162" s="1" t="s">
        <v>81</v>
      </c>
      <c r="B162" s="1" t="s">
        <v>20</v>
      </c>
      <c r="C162" s="1" t="s">
        <v>9</v>
      </c>
      <c r="D162" s="10">
        <v>0.8</v>
      </c>
      <c r="E162" s="9"/>
      <c r="F162" s="9"/>
      <c r="G162" s="9">
        <f t="shared" si="4"/>
        <v>0.8</v>
      </c>
      <c r="H162" s="16"/>
      <c r="I162" s="18"/>
      <c r="J162" s="7"/>
      <c r="K162" s="18"/>
      <c r="L162" s="1"/>
    </row>
    <row r="163" spans="1:12" s="2" customFormat="1" ht="10.8" x14ac:dyDescent="0.25">
      <c r="A163" s="1" t="s">
        <v>60</v>
      </c>
      <c r="B163" s="1" t="s">
        <v>20</v>
      </c>
      <c r="C163" s="1" t="s">
        <v>18</v>
      </c>
      <c r="D163" s="10">
        <v>3</v>
      </c>
      <c r="E163" s="9">
        <v>0</v>
      </c>
      <c r="F163" s="9">
        <v>0</v>
      </c>
      <c r="G163" s="9">
        <f t="shared" si="4"/>
        <v>3</v>
      </c>
      <c r="H163" s="16">
        <v>1695</v>
      </c>
      <c r="I163" s="18">
        <v>36</v>
      </c>
      <c r="J163" s="7"/>
      <c r="K163" s="18"/>
      <c r="L163" s="1"/>
    </row>
    <row r="164" spans="1:12" s="2" customFormat="1" ht="10.8" x14ac:dyDescent="0.25">
      <c r="A164" s="1" t="s">
        <v>60</v>
      </c>
      <c r="B164" s="1" t="s">
        <v>20</v>
      </c>
      <c r="C164" s="1" t="s">
        <v>9</v>
      </c>
      <c r="D164" s="10">
        <v>2</v>
      </c>
      <c r="E164" s="9">
        <v>0</v>
      </c>
      <c r="F164" s="9">
        <v>0</v>
      </c>
      <c r="G164" s="9">
        <f t="shared" si="4"/>
        <v>2</v>
      </c>
      <c r="H164" s="16">
        <f>632-38</f>
        <v>594</v>
      </c>
      <c r="I164" s="18"/>
      <c r="J164" s="7"/>
      <c r="K164" s="18">
        <v>864</v>
      </c>
      <c r="L164" s="1"/>
    </row>
    <row r="165" spans="1:12" s="2" customFormat="1" ht="10.8" x14ac:dyDescent="0.25">
      <c r="A165" s="1" t="s">
        <v>130</v>
      </c>
      <c r="B165" s="1" t="s">
        <v>20</v>
      </c>
      <c r="C165" s="1" t="s">
        <v>18</v>
      </c>
      <c r="D165" s="10">
        <v>3</v>
      </c>
      <c r="E165" s="9">
        <v>0</v>
      </c>
      <c r="F165" s="9">
        <v>0</v>
      </c>
      <c r="G165" s="9">
        <f t="shared" si="4"/>
        <v>3</v>
      </c>
      <c r="H165" s="16"/>
      <c r="I165" s="18"/>
      <c r="J165" s="7">
        <v>414</v>
      </c>
      <c r="K165" s="18"/>
      <c r="L165" s="1"/>
    </row>
    <row r="166" spans="1:12" s="2" customFormat="1" ht="10.8" x14ac:dyDescent="0.25">
      <c r="A166" s="1" t="s">
        <v>130</v>
      </c>
      <c r="B166" s="1" t="s">
        <v>20</v>
      </c>
      <c r="C166" s="1" t="s">
        <v>9</v>
      </c>
      <c r="D166" s="10">
        <v>2</v>
      </c>
      <c r="E166" s="9">
        <v>0</v>
      </c>
      <c r="F166" s="9">
        <v>0</v>
      </c>
      <c r="G166" s="9">
        <f t="shared" si="4"/>
        <v>2</v>
      </c>
      <c r="H166" s="16">
        <v>1462</v>
      </c>
      <c r="I166" s="18"/>
      <c r="J166" s="7"/>
      <c r="K166" s="18"/>
      <c r="L166" s="1"/>
    </row>
    <row r="167" spans="1:12" s="2" customFormat="1" ht="10.8" x14ac:dyDescent="0.25">
      <c r="A167" s="1" t="s">
        <v>111</v>
      </c>
      <c r="B167" s="1" t="s">
        <v>14</v>
      </c>
      <c r="C167" s="1" t="s">
        <v>9</v>
      </c>
      <c r="D167" s="10">
        <v>2.1</v>
      </c>
      <c r="E167" s="9">
        <v>0.75</v>
      </c>
      <c r="F167" s="9">
        <v>0.25</v>
      </c>
      <c r="G167" s="9">
        <f t="shared" ref="G167:G178" si="5">D167+E167+F167</f>
        <v>3.1</v>
      </c>
      <c r="H167" s="16"/>
      <c r="I167" s="18"/>
      <c r="J167" s="7"/>
      <c r="K167" s="18">
        <v>1764</v>
      </c>
      <c r="L167" s="7">
        <v>1584</v>
      </c>
    </row>
    <row r="168" spans="1:12" s="2" customFormat="1" ht="10.8" x14ac:dyDescent="0.25">
      <c r="A168" s="1" t="s">
        <v>61</v>
      </c>
      <c r="B168" s="1" t="s">
        <v>20</v>
      </c>
      <c r="C168" s="1" t="s">
        <v>18</v>
      </c>
      <c r="D168" s="10">
        <v>1.65</v>
      </c>
      <c r="E168" s="9">
        <v>0</v>
      </c>
      <c r="F168" s="9">
        <v>0</v>
      </c>
      <c r="G168" s="9">
        <f t="shared" si="5"/>
        <v>1.65</v>
      </c>
      <c r="H168" s="16"/>
      <c r="I168" s="18"/>
      <c r="J168" s="7">
        <v>95</v>
      </c>
      <c r="K168" s="18"/>
      <c r="L168" s="1"/>
    </row>
    <row r="169" spans="1:12" s="2" customFormat="1" ht="10.8" x14ac:dyDescent="0.25">
      <c r="A169" s="1" t="s">
        <v>61</v>
      </c>
      <c r="B169" s="1" t="s">
        <v>20</v>
      </c>
      <c r="C169" s="1" t="s">
        <v>9</v>
      </c>
      <c r="D169" s="10">
        <v>0.77</v>
      </c>
      <c r="E169" s="9">
        <v>0</v>
      </c>
      <c r="F169" s="9">
        <v>0</v>
      </c>
      <c r="G169" s="9">
        <f t="shared" si="5"/>
        <v>0.77</v>
      </c>
      <c r="H169" s="16"/>
      <c r="I169" s="18"/>
      <c r="J169" s="7"/>
      <c r="K169" s="18"/>
      <c r="L169" s="1"/>
    </row>
    <row r="170" spans="1:12" s="2" customFormat="1" ht="10.8" x14ac:dyDescent="0.25">
      <c r="A170" s="1" t="s">
        <v>72</v>
      </c>
      <c r="B170" s="1" t="s">
        <v>20</v>
      </c>
      <c r="C170" s="1" t="s">
        <v>18</v>
      </c>
      <c r="D170" s="10">
        <v>1.38</v>
      </c>
      <c r="E170" s="9">
        <v>0</v>
      </c>
      <c r="F170" s="9">
        <v>0</v>
      </c>
      <c r="G170" s="9">
        <f t="shared" si="5"/>
        <v>1.38</v>
      </c>
      <c r="H170" s="16">
        <v>95</v>
      </c>
      <c r="I170" s="18"/>
      <c r="J170" s="7"/>
      <c r="K170" s="18"/>
      <c r="L170" s="1"/>
    </row>
    <row r="171" spans="1:12" s="2" customFormat="1" ht="10.8" x14ac:dyDescent="0.25">
      <c r="A171" s="1" t="s">
        <v>72</v>
      </c>
      <c r="B171" s="1" t="s">
        <v>20</v>
      </c>
      <c r="C171" s="1" t="s">
        <v>9</v>
      </c>
      <c r="D171" s="10">
        <v>0.75</v>
      </c>
      <c r="E171" s="9">
        <v>0</v>
      </c>
      <c r="F171" s="9">
        <v>0</v>
      </c>
      <c r="G171" s="9">
        <f t="shared" si="5"/>
        <v>0.75</v>
      </c>
      <c r="H171" s="16">
        <v>782</v>
      </c>
      <c r="I171" s="18">
        <v>540</v>
      </c>
      <c r="J171" s="7">
        <v>936</v>
      </c>
      <c r="K171" s="18"/>
      <c r="L171" s="1"/>
    </row>
    <row r="172" spans="1:12" s="2" customFormat="1" ht="10.8" x14ac:dyDescent="0.25">
      <c r="A172" s="1" t="s">
        <v>73</v>
      </c>
      <c r="B172" s="1" t="s">
        <v>20</v>
      </c>
      <c r="C172" s="1" t="s">
        <v>18</v>
      </c>
      <c r="D172" s="10">
        <v>1.38</v>
      </c>
      <c r="E172" s="9">
        <v>0</v>
      </c>
      <c r="F172" s="9">
        <v>0</v>
      </c>
      <c r="G172" s="9">
        <f t="shared" si="5"/>
        <v>1.38</v>
      </c>
      <c r="H172" s="16">
        <v>243</v>
      </c>
      <c r="I172" s="18"/>
      <c r="J172" s="7"/>
      <c r="K172" s="18"/>
      <c r="L172" s="1"/>
    </row>
    <row r="173" spans="1:12" s="2" customFormat="1" ht="10.8" x14ac:dyDescent="0.25">
      <c r="A173" s="1" t="s">
        <v>73</v>
      </c>
      <c r="B173" s="1" t="s">
        <v>20</v>
      </c>
      <c r="C173" s="1" t="s">
        <v>9</v>
      </c>
      <c r="D173" s="10">
        <v>0.75</v>
      </c>
      <c r="E173" s="9">
        <v>0</v>
      </c>
      <c r="F173" s="9">
        <v>0</v>
      </c>
      <c r="G173" s="9">
        <f t="shared" si="5"/>
        <v>0.75</v>
      </c>
      <c r="H173" s="16">
        <v>1102</v>
      </c>
      <c r="I173" s="18">
        <f>720+216</f>
        <v>936</v>
      </c>
      <c r="J173" s="7"/>
      <c r="K173" s="18"/>
      <c r="L173" s="1"/>
    </row>
    <row r="174" spans="1:12" s="2" customFormat="1" ht="10.8" x14ac:dyDescent="0.25">
      <c r="A174" s="1" t="s">
        <v>74</v>
      </c>
      <c r="B174" s="1" t="s">
        <v>20</v>
      </c>
      <c r="C174" s="1" t="s">
        <v>9</v>
      </c>
      <c r="D174" s="10">
        <v>0.75</v>
      </c>
      <c r="E174" s="9">
        <v>0</v>
      </c>
      <c r="F174" s="9">
        <v>0</v>
      </c>
      <c r="G174" s="9">
        <f t="shared" si="5"/>
        <v>0.75</v>
      </c>
      <c r="H174" s="16">
        <v>2788</v>
      </c>
      <c r="I174" s="18">
        <v>696</v>
      </c>
      <c r="J174" s="7"/>
      <c r="K174" s="18">
        <v>1764</v>
      </c>
      <c r="L174" s="1"/>
    </row>
    <row r="175" spans="1:12" s="2" customFormat="1" ht="10.8" x14ac:dyDescent="0.25">
      <c r="A175" s="1" t="s">
        <v>92</v>
      </c>
      <c r="B175" s="1" t="s">
        <v>93</v>
      </c>
      <c r="C175" s="1" t="s">
        <v>9</v>
      </c>
      <c r="D175" s="10">
        <v>1.84</v>
      </c>
      <c r="E175" s="9">
        <v>0.5</v>
      </c>
      <c r="F175" s="9">
        <v>0.25</v>
      </c>
      <c r="G175" s="9">
        <f t="shared" si="5"/>
        <v>2.59</v>
      </c>
      <c r="H175" s="16">
        <v>2304</v>
      </c>
      <c r="I175" s="18"/>
      <c r="J175" s="7"/>
      <c r="K175" s="18"/>
      <c r="L175" s="1"/>
    </row>
    <row r="176" spans="1:12" s="2" customFormat="1" ht="10.8" x14ac:dyDescent="0.25">
      <c r="A176" s="2" t="s">
        <v>149</v>
      </c>
      <c r="B176" s="1" t="s">
        <v>93</v>
      </c>
      <c r="C176" s="1" t="s">
        <v>9</v>
      </c>
      <c r="D176" s="10">
        <v>2.1</v>
      </c>
      <c r="E176" s="9">
        <v>1.25</v>
      </c>
      <c r="F176" s="9">
        <v>0.25</v>
      </c>
      <c r="G176" s="9">
        <f t="shared" si="5"/>
        <v>3.6</v>
      </c>
      <c r="H176" s="16"/>
      <c r="I176" s="18"/>
      <c r="J176" s="7"/>
      <c r="K176" s="18"/>
      <c r="L176" s="7">
        <v>1692</v>
      </c>
    </row>
    <row r="177" spans="1:12" s="2" customFormat="1" ht="10.8" x14ac:dyDescent="0.25">
      <c r="A177" s="1" t="s">
        <v>63</v>
      </c>
      <c r="B177" s="1" t="s">
        <v>20</v>
      </c>
      <c r="C177" s="1" t="s">
        <v>18</v>
      </c>
      <c r="D177" s="10">
        <v>2.25</v>
      </c>
      <c r="E177" s="9">
        <v>0</v>
      </c>
      <c r="F177" s="9">
        <v>0</v>
      </c>
      <c r="G177" s="9">
        <f t="shared" si="5"/>
        <v>2.25</v>
      </c>
      <c r="H177" s="16">
        <v>120</v>
      </c>
      <c r="I177" s="18"/>
      <c r="J177" s="7"/>
      <c r="K177" s="18"/>
      <c r="L177" s="1">
        <v>324</v>
      </c>
    </row>
    <row r="178" spans="1:12" s="2" customFormat="1" ht="10.8" x14ac:dyDescent="0.25">
      <c r="A178" s="1" t="s">
        <v>63</v>
      </c>
      <c r="B178" s="1" t="s">
        <v>20</v>
      </c>
      <c r="C178" s="1" t="s">
        <v>9</v>
      </c>
      <c r="D178" s="10">
        <v>1.25</v>
      </c>
      <c r="E178" s="9"/>
      <c r="F178" s="9"/>
      <c r="G178" s="9">
        <f t="shared" si="5"/>
        <v>1.25</v>
      </c>
      <c r="H178" s="16">
        <v>1420</v>
      </c>
      <c r="I178" s="18"/>
      <c r="J178" s="7"/>
      <c r="K178" s="18"/>
      <c r="L178" s="1">
        <v>900</v>
      </c>
    </row>
    <row r="179" spans="1:12" s="2" customFormat="1" ht="10.8" x14ac:dyDescent="0.25">
      <c r="A179" s="1" t="s">
        <v>91</v>
      </c>
      <c r="B179" s="1" t="s">
        <v>20</v>
      </c>
      <c r="C179" s="1" t="s">
        <v>9</v>
      </c>
      <c r="D179" s="10">
        <v>0.75</v>
      </c>
      <c r="E179" s="9">
        <v>0</v>
      </c>
      <c r="F179" s="9">
        <v>0</v>
      </c>
      <c r="G179" s="9">
        <f>D179+E179+F179</f>
        <v>0.75</v>
      </c>
      <c r="H179" s="16">
        <v>216</v>
      </c>
      <c r="I179" s="18">
        <f>144+144+324</f>
        <v>612</v>
      </c>
      <c r="J179" s="7">
        <v>1152</v>
      </c>
      <c r="K179" s="18"/>
      <c r="L179" s="1"/>
    </row>
    <row r="180" spans="1:12" s="35" customFormat="1" ht="10.8" x14ac:dyDescent="0.25">
      <c r="A180" s="67" t="s">
        <v>148</v>
      </c>
      <c r="B180" s="67" t="s">
        <v>14</v>
      </c>
      <c r="C180" s="67" t="s">
        <v>9</v>
      </c>
      <c r="D180" s="68">
        <v>2.1</v>
      </c>
      <c r="E180" s="68">
        <v>0.9</v>
      </c>
      <c r="F180" s="68">
        <v>0.25</v>
      </c>
      <c r="G180" s="68">
        <f>D180+E180+F180</f>
        <v>3.25</v>
      </c>
      <c r="H180" s="69"/>
      <c r="I180" s="70"/>
      <c r="J180" s="67"/>
      <c r="K180" s="70">
        <v>252</v>
      </c>
      <c r="L180" s="67"/>
    </row>
    <row r="181" spans="1:12" s="35" customFormat="1" ht="10.8" x14ac:dyDescent="0.25">
      <c r="A181" s="84"/>
      <c r="B181" s="84"/>
      <c r="C181" s="84"/>
      <c r="D181" s="85"/>
      <c r="E181" s="85"/>
      <c r="F181" s="85"/>
      <c r="G181" s="85"/>
      <c r="H181" s="86"/>
      <c r="I181" s="87"/>
      <c r="J181" s="84"/>
      <c r="K181" s="87"/>
      <c r="L181" s="84"/>
    </row>
    <row r="182" spans="1:12" s="35" customFormat="1" ht="10.8" x14ac:dyDescent="0.25">
      <c r="A182" s="84"/>
      <c r="B182" s="84"/>
      <c r="C182" s="84"/>
      <c r="D182" s="85"/>
      <c r="E182" s="85"/>
      <c r="F182" s="85"/>
      <c r="G182" s="85"/>
      <c r="H182" s="86"/>
      <c r="I182" s="87"/>
      <c r="J182" s="84"/>
      <c r="K182" s="87"/>
      <c r="L182" s="84"/>
    </row>
    <row r="183" spans="1:12" s="35" customFormat="1" ht="11.4" thickBot="1" x14ac:dyDescent="0.3">
      <c r="A183" s="84"/>
      <c r="B183" s="84"/>
      <c r="C183" s="84"/>
      <c r="D183" s="85"/>
      <c r="E183" s="85"/>
      <c r="F183" s="85"/>
      <c r="G183" s="85"/>
      <c r="H183" s="86"/>
      <c r="I183" s="87"/>
      <c r="J183" s="84"/>
      <c r="K183" s="87"/>
      <c r="L183" s="84"/>
    </row>
    <row r="184" spans="1:12" ht="12" customHeight="1" x14ac:dyDescent="0.3">
      <c r="A184" s="71" t="s">
        <v>144</v>
      </c>
      <c r="B184" s="72"/>
      <c r="C184" s="72"/>
      <c r="D184" s="72"/>
      <c r="E184" s="72"/>
      <c r="F184" s="72"/>
      <c r="G184" s="72"/>
      <c r="H184" s="73"/>
      <c r="I184" s="74"/>
      <c r="J184" s="72"/>
      <c r="K184" s="72"/>
      <c r="L184" s="75"/>
    </row>
    <row r="185" spans="1:12" ht="12" customHeight="1" x14ac:dyDescent="0.3">
      <c r="A185" s="76" t="s">
        <v>145</v>
      </c>
      <c r="B185" s="54"/>
      <c r="C185" s="54"/>
      <c r="D185" s="54"/>
      <c r="E185" s="54"/>
      <c r="F185" s="54"/>
      <c r="G185" s="54"/>
      <c r="H185" s="36"/>
      <c r="I185" s="53"/>
      <c r="J185" s="54"/>
      <c r="K185" s="54"/>
      <c r="L185" s="77"/>
    </row>
    <row r="186" spans="1:12" ht="12" customHeight="1" x14ac:dyDescent="0.3">
      <c r="A186" s="76" t="s">
        <v>146</v>
      </c>
      <c r="B186" s="54"/>
      <c r="C186" s="54"/>
      <c r="D186" s="54"/>
      <c r="E186" s="54"/>
      <c r="F186" s="54"/>
      <c r="G186" s="54"/>
      <c r="H186" s="36"/>
      <c r="I186" s="53"/>
      <c r="J186" s="54"/>
      <c r="K186" s="54"/>
      <c r="L186" s="77"/>
    </row>
    <row r="187" spans="1:12" ht="12" customHeight="1" x14ac:dyDescent="0.3">
      <c r="A187" s="76" t="s">
        <v>82</v>
      </c>
      <c r="B187" s="54"/>
      <c r="C187" s="54"/>
      <c r="D187" s="54"/>
      <c r="E187" s="54"/>
      <c r="F187" s="54"/>
      <c r="G187" s="54"/>
      <c r="H187" s="36"/>
      <c r="I187" s="53"/>
      <c r="J187" s="54"/>
      <c r="K187" s="54"/>
      <c r="L187" s="77"/>
    </row>
    <row r="188" spans="1:12" ht="12" customHeight="1" x14ac:dyDescent="0.3">
      <c r="A188" s="76" t="s">
        <v>62</v>
      </c>
      <c r="B188" s="54"/>
      <c r="C188" s="54"/>
      <c r="D188" s="54"/>
      <c r="E188" s="54"/>
      <c r="F188" s="54"/>
      <c r="G188" s="54"/>
      <c r="H188" s="36"/>
      <c r="I188" s="53"/>
      <c r="J188" s="54"/>
      <c r="K188" s="54"/>
      <c r="L188" s="77"/>
    </row>
    <row r="189" spans="1:12" ht="12" customHeight="1" x14ac:dyDescent="0.3">
      <c r="A189" s="76" t="s">
        <v>147</v>
      </c>
      <c r="B189" s="54"/>
      <c r="C189" s="54"/>
      <c r="D189" s="54"/>
      <c r="E189" s="54"/>
      <c r="F189" s="54"/>
      <c r="G189" s="54"/>
      <c r="H189" s="36"/>
      <c r="I189" s="53"/>
      <c r="J189" s="54"/>
      <c r="K189" s="54"/>
      <c r="L189" s="77"/>
    </row>
    <row r="190" spans="1:12" ht="12" customHeight="1" x14ac:dyDescent="0.3">
      <c r="A190" s="76" t="s">
        <v>138</v>
      </c>
      <c r="B190" s="54"/>
      <c r="C190" s="54"/>
      <c r="D190" s="54"/>
      <c r="E190" s="54"/>
      <c r="F190" s="54"/>
      <c r="G190" s="54"/>
      <c r="H190" s="36"/>
      <c r="I190" s="53"/>
      <c r="J190" s="54"/>
      <c r="K190" s="54"/>
      <c r="L190" s="77"/>
    </row>
    <row r="191" spans="1:12" ht="12" customHeight="1" x14ac:dyDescent="0.3">
      <c r="A191" s="76" t="s">
        <v>136</v>
      </c>
      <c r="B191" s="54"/>
      <c r="C191" s="54"/>
      <c r="D191" s="54"/>
      <c r="E191" s="54"/>
      <c r="F191" s="54"/>
      <c r="G191" s="54"/>
      <c r="H191" s="36"/>
      <c r="I191" s="53"/>
      <c r="J191" s="54"/>
      <c r="K191" s="54"/>
      <c r="L191" s="77"/>
    </row>
    <row r="192" spans="1:12" ht="12" customHeight="1" x14ac:dyDescent="0.3">
      <c r="A192" s="76" t="s">
        <v>143</v>
      </c>
      <c r="B192" s="54"/>
      <c r="C192" s="54"/>
      <c r="D192" s="54"/>
      <c r="E192" s="54"/>
      <c r="F192" s="54"/>
      <c r="G192" s="54"/>
      <c r="H192" s="36"/>
      <c r="I192" s="53"/>
      <c r="J192" s="54"/>
      <c r="K192" s="54"/>
      <c r="L192" s="77"/>
    </row>
    <row r="193" spans="1:12" ht="12" customHeight="1" x14ac:dyDescent="0.3">
      <c r="A193" s="76" t="s">
        <v>83</v>
      </c>
      <c r="B193" s="54"/>
      <c r="C193" s="54"/>
      <c r="D193" s="54"/>
      <c r="E193" s="54"/>
      <c r="F193" s="54"/>
      <c r="G193" s="54"/>
      <c r="H193" s="36"/>
      <c r="I193" s="53"/>
      <c r="J193" s="54"/>
      <c r="K193" s="54"/>
      <c r="L193" s="77"/>
    </row>
    <row r="194" spans="1:12" ht="12" customHeight="1" thickBot="1" x14ac:dyDescent="0.35">
      <c r="A194" s="78" t="s">
        <v>115</v>
      </c>
      <c r="B194" s="79"/>
      <c r="C194" s="79"/>
      <c r="D194" s="79"/>
      <c r="E194" s="79"/>
      <c r="F194" s="79"/>
      <c r="G194" s="79"/>
      <c r="H194" s="80"/>
      <c r="I194" s="81"/>
      <c r="J194" s="79"/>
      <c r="K194" s="79"/>
      <c r="L194" s="82"/>
    </row>
    <row r="195" spans="1:12" ht="12" customHeight="1" x14ac:dyDescent="0.3">
      <c r="A195" s="2"/>
    </row>
    <row r="196" spans="1:12" ht="12" customHeight="1" x14ac:dyDescent="0.3">
      <c r="A196" s="2"/>
    </row>
    <row r="197" spans="1:12" ht="12" customHeight="1" x14ac:dyDescent="0.3">
      <c r="A197" s="2"/>
    </row>
    <row r="198" spans="1:12" ht="12" customHeight="1" x14ac:dyDescent="0.3">
      <c r="A198" s="2"/>
    </row>
    <row r="199" spans="1:12" ht="12" customHeight="1" x14ac:dyDescent="0.3">
      <c r="A199" s="2"/>
    </row>
    <row r="200" spans="1:12" ht="12" customHeight="1" x14ac:dyDescent="0.3">
      <c r="A200" s="2"/>
    </row>
  </sheetData>
  <sortState xmlns:xlrd2="http://schemas.microsoft.com/office/spreadsheetml/2017/richdata2" ref="A8:L180">
    <sortCondition ref="A8:A180"/>
    <sortCondition ref="C8:C180"/>
  </sortState>
  <mergeCells count="6">
    <mergeCell ref="A1:L1"/>
    <mergeCell ref="E3:G3"/>
    <mergeCell ref="E4:G4"/>
    <mergeCell ref="E5:G5"/>
    <mergeCell ref="A2:D5"/>
    <mergeCell ref="A7:L7"/>
  </mergeCells>
  <printOptions horizontalCentered="1" gridLines="1"/>
  <pageMargins left="0.5" right="0.5" top="0.5" bottom="1" header="0.3" footer="0.3"/>
  <pageSetup orientation="portrait" r:id="rId1"/>
  <headerFooter>
    <oddFooter>&amp;LEHR
800-214-2221
nursery@ehrnet.com | www.ehrnet.com&amp;C&amp;P of &amp;N&amp;RGolden Villa Gardens
Avail
9.9.26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9.9.26</vt:lpstr>
      <vt:lpstr>'9.9.26'!Print_Area</vt:lpstr>
      <vt:lpstr>'9.9.26'!Print_Titles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Matt Gold</dc:creator>
  <cp:keywords/>
  <dc:description/>
  <cp:lastModifiedBy>KJ Dumford</cp:lastModifiedBy>
  <cp:revision/>
  <cp:lastPrinted>2026-09-09T20:17:45Z</cp:lastPrinted>
  <dcterms:created xsi:type="dcterms:W3CDTF">2025-07-08T15:14:42Z</dcterms:created>
  <dcterms:modified xsi:type="dcterms:W3CDTF">2026-09-09T20:18:30Z</dcterms:modified>
  <cp:category/>
  <cp:contentStatus/>
</cp:coreProperties>
</file>